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JAN13" sheetId="1" r:id="rId1"/>
    <sheet name="JAN8" sheetId="2" r:id="rId2"/>
    <sheet name="JAN_変換" sheetId="3" r:id="rId3"/>
    <sheet name="JAN8_DB" sheetId="4" r:id="rId4"/>
    <sheet name="JAN13_DB" sheetId="5" r:id="rId5"/>
  </sheets>
  <externalReferences>
    <externalReference r:id="rId8"/>
  </externalReferences>
  <definedNames>
    <definedName name="_xlnm.Print_Area" localSheetId="0">'JAN13'!$A$3:$J$31</definedName>
    <definedName name="_xlnm.Print_Area" localSheetId="1">'JAN8'!$A$3:$J$31</definedName>
    <definedName name="_xlnm.Print_Titles" localSheetId="0">'JAN13'!$3:$4</definedName>
    <definedName name="_xlnm.Print_Titles" localSheetId="1">'JAN8'!$3:$4</definedName>
  </definedNames>
  <calcPr fullCalcOnLoad="1"/>
</workbook>
</file>

<file path=xl/sharedStrings.xml><?xml version="1.0" encoding="utf-8"?>
<sst xmlns="http://schemas.openxmlformats.org/spreadsheetml/2006/main" count="125" uniqueCount="63">
  <si>
    <t>バーコード</t>
  </si>
  <si>
    <t>メーカー名</t>
  </si>
  <si>
    <t>商品名</t>
  </si>
  <si>
    <t>JANコード</t>
  </si>
  <si>
    <t>小売価格</t>
  </si>
  <si>
    <t>商品コード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</si>
  <si>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</si>
  <si>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</si>
  <si>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</si>
  <si>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</si>
  <si>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</si>
  <si>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</si>
  <si>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</si>
  <si>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</si>
  <si>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</si>
  <si>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</si>
  <si>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@</t>
  </si>
  <si>
    <t>A</t>
  </si>
  <si>
    <t>B</t>
  </si>
  <si>
    <t>偶数</t>
  </si>
  <si>
    <t>C</t>
  </si>
  <si>
    <t>D</t>
  </si>
  <si>
    <t>E</t>
  </si>
  <si>
    <t>F</t>
  </si>
  <si>
    <t>G</t>
  </si>
  <si>
    <t>H</t>
  </si>
  <si>
    <t>I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</si>
  <si>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</si>
  <si>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</si>
  <si>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</si>
  <si>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</si>
  <si>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</si>
  <si>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</si>
  <si>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</si>
  <si>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</si>
  <si>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</si>
  <si>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</si>
  <si>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JAN変換</t>
  </si>
  <si>
    <t>JAN</t>
  </si>
  <si>
    <t>備考</t>
  </si>
  <si>
    <t>A食品</t>
  </si>
  <si>
    <t>醤油ラーメン</t>
  </si>
  <si>
    <t>味噌ラーメン</t>
  </si>
  <si>
    <t>塩ラーメン</t>
  </si>
  <si>
    <t>とんこつラーメン</t>
  </si>
  <si>
    <t>販売価格</t>
  </si>
  <si>
    <t>仕入価格</t>
  </si>
  <si>
    <t>部門名</t>
  </si>
  <si>
    <t>食品</t>
  </si>
  <si>
    <t>【注意】賞味期限１か月</t>
  </si>
  <si>
    <t>3月末で廃止</t>
  </si>
  <si>
    <t>備考</t>
  </si>
  <si>
    <t>JANコードリスト</t>
  </si>
  <si>
    <t>c/dチェック</t>
  </si>
  <si>
    <t>展開</t>
  </si>
  <si>
    <t>c/d</t>
  </si>
  <si>
    <t>「c/d」欄にはJANコードのチェックデジット（最後の桁）が間違っていると正しいコードが表示されます</t>
  </si>
  <si>
    <t>B製菓</t>
  </si>
  <si>
    <t>製菓</t>
  </si>
  <si>
    <t>チョコレート</t>
  </si>
  <si>
    <t>キャラメル</t>
  </si>
  <si>
    <t>JAN８桁用のシートです。
「JAN8_DB」シートに商品を登録後、以下の「JANコード」欄に入力すると右側の情報が自動表示されます。</t>
  </si>
  <si>
    <t>JAN13桁用のシートです。
「JAN13_DB」シートに商品を登録後、以下の「JANコード」欄に入力すると右側の情報が自動表示されます。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</si>
</sst>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72"/>
      <color indexed="8"/>
      <name val="JAN TT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72"/>
      <color theme="1"/>
      <name val="JAN TT"/>
      <family val="2"/>
    </font>
    <font>
      <sz val="11"/>
      <color theme="1"/>
      <name val="Cambria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>
        <color indexed="63"/>
      </top>
      <bottom style="hair"/>
    </border>
    <border>
      <left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NumberFormat="1" applyFont="1" applyAlignment="1">
      <alignment vertical="center"/>
    </xf>
    <xf numFmtId="176" fontId="0" fillId="28" borderId="14" xfId="0" applyNumberFormat="1" applyFont="1" applyFill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176" fontId="0" fillId="28" borderId="16" xfId="0" applyNumberFormat="1" applyFont="1" applyFill="1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4" fontId="41" fillId="0" borderId="0" xfId="0" applyNumberFormat="1" applyFont="1" applyAlignment="1">
      <alignment horizontal="right" shrinkToFit="1"/>
    </xf>
    <xf numFmtId="176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76" fontId="0" fillId="33" borderId="0" xfId="0" applyNumberForma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31" fillId="0" borderId="0" xfId="0" applyFont="1" applyAlignment="1">
      <alignment horizontal="left" vertical="top"/>
    </xf>
    <xf numFmtId="0" fontId="42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kizawa\Downloads\JAN_EXCE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品コード"/>
      <sheetName val="JAN_変換"/>
      <sheetName val="JAN_D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3" customWidth="1"/>
    <col min="2" max="2" width="19.140625" style="3" customWidth="1"/>
    <col min="3" max="3" width="3.7109375" style="3" customWidth="1"/>
    <col min="4" max="4" width="9.421875" style="3" customWidth="1"/>
    <col min="5" max="5" width="5.7109375" style="3" customWidth="1"/>
    <col min="6" max="6" width="21.28125" style="3" customWidth="1"/>
    <col min="7" max="9" width="5.57421875" style="3" customWidth="1"/>
    <col min="10" max="10" width="11.8515625" style="15" customWidth="1"/>
    <col min="11" max="11" width="9.7109375" style="3" customWidth="1"/>
    <col min="12" max="36" width="3.140625" style="3" customWidth="1"/>
    <col min="37" max="37" width="1.7109375" style="3" customWidth="1"/>
    <col min="38" max="38" width="17.7109375" style="3" bestFit="1" customWidth="1"/>
    <col min="39" max="49" width="2.8515625" style="3" customWidth="1"/>
    <col min="50" max="16384" width="9.00390625" style="3" customWidth="1"/>
  </cols>
  <sheetData>
    <row r="1" ht="13.5">
      <c r="A1" s="31" t="s">
        <v>62</v>
      </c>
    </row>
    <row r="2" ht="13.5">
      <c r="A2" s="31" t="s">
        <v>56</v>
      </c>
    </row>
    <row r="3" spans="1:10" ht="17.25">
      <c r="A3" s="20" t="s">
        <v>52</v>
      </c>
      <c r="D3" s="30"/>
      <c r="E3" s="20"/>
      <c r="J3" s="16">
        <f ca="1">TODAY()</f>
        <v>41656</v>
      </c>
    </row>
    <row r="4" spans="1:39" ht="14.25">
      <c r="A4" s="5" t="s">
        <v>3</v>
      </c>
      <c r="B4" s="24" t="s">
        <v>0</v>
      </c>
      <c r="C4" s="33" t="s">
        <v>55</v>
      </c>
      <c r="D4" s="6" t="s">
        <v>1</v>
      </c>
      <c r="E4" s="6" t="s">
        <v>47</v>
      </c>
      <c r="F4" s="7" t="s">
        <v>2</v>
      </c>
      <c r="G4" s="8" t="s">
        <v>4</v>
      </c>
      <c r="H4" s="8" t="s">
        <v>45</v>
      </c>
      <c r="I4" s="8" t="s">
        <v>46</v>
      </c>
      <c r="J4" s="9" t="s">
        <v>51</v>
      </c>
      <c r="L4" s="23" t="s">
        <v>54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 t="s">
        <v>37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8"/>
      <c r="AL4" s="18"/>
      <c r="AM4" s="28" t="s">
        <v>53</v>
      </c>
    </row>
    <row r="5" spans="1:39" ht="24" customHeight="1">
      <c r="A5" s="11">
        <v>4912345123459</v>
      </c>
      <c r="B5" s="25" t="str">
        <f>IF(A5="","",AL5)</f>
        <v>(9A23DE|QRSTUY)</v>
      </c>
      <c r="C5" s="27" t="str">
        <f>IF(A5="","",IF(X5=AM5,"-",AM5))</f>
        <v>-</v>
      </c>
      <c r="D5" s="21" t="str">
        <f>IF(A5="","",VLOOKUP(A5,JAN13_DB!$A:$H,2,FALSE))</f>
        <v>A食品</v>
      </c>
      <c r="E5" s="21" t="str">
        <f>IF(A5="","",VLOOKUP(A5,JAN13_DB!$A:$H,3,FALSE))</f>
        <v>食品</v>
      </c>
      <c r="F5" s="21" t="str">
        <f>IF(A5="","",VLOOKUP(A5,JAN13_DB!$A:$H,4,FALSE))</f>
        <v>醤油ラーメン</v>
      </c>
      <c r="G5" s="21">
        <f>IF(A5="","",VLOOKUP(A5,JAN13_DB!$A:$H,5,FALSE))</f>
        <v>150</v>
      </c>
      <c r="H5" s="21">
        <f>IF(A5="","",VLOOKUP(A5,JAN13_DB!$A:$H,6,FALSE))</f>
        <v>98</v>
      </c>
      <c r="I5" s="21">
        <f>IF(A5="","",VLOOKUP(A5,JAN13_DB!$A:$H,7,FALSE))</f>
        <v>60</v>
      </c>
      <c r="J5" s="12" t="str">
        <f>IF(A5="","",IF(VLOOKUP(A5,JAN13_DB!$A:$H,8,FALSE)=0,"",VLOOKUP(A5,JAN13_DB!$A:$H,8,FALSE)))</f>
        <v>【注意】賞味期限１か月</v>
      </c>
      <c r="L5" s="3" t="str">
        <f>LEFT(A5,1)</f>
        <v>4</v>
      </c>
      <c r="M5" s="3" t="str">
        <f>RIGHT(LEFT(A5,2),1)</f>
        <v>9</v>
      </c>
      <c r="N5" s="3" t="str">
        <f>RIGHT(LEFT(A5,3),1)</f>
        <v>1</v>
      </c>
      <c r="O5" s="3" t="str">
        <f>RIGHT(LEFT(A5,4),1)</f>
        <v>2</v>
      </c>
      <c r="P5" s="3" t="str">
        <f>RIGHT(LEFT(A5,5),1)</f>
        <v>3</v>
      </c>
      <c r="Q5" s="3" t="str">
        <f>RIGHT(LEFT(A5,6),1)</f>
        <v>4</v>
      </c>
      <c r="R5" s="3" t="str">
        <f>RIGHT(LEFT(A5,7),1)</f>
        <v>5</v>
      </c>
      <c r="S5" s="3" t="str">
        <f>RIGHT(LEFT(A5,8),1)</f>
        <v>1</v>
      </c>
      <c r="T5" s="3" t="str">
        <f>RIGHT(LEFT(A5,9),1)</f>
        <v>2</v>
      </c>
      <c r="U5" s="3" t="str">
        <f>RIGHT(LEFT(A5,10),1)</f>
        <v>3</v>
      </c>
      <c r="V5" s="3" t="str">
        <f>RIGHT(LEFT(A5,11),1)</f>
        <v>4</v>
      </c>
      <c r="W5" s="3" t="str">
        <f>RIGHT(LEFT(A5,12),1)</f>
        <v>5</v>
      </c>
      <c r="X5" s="3" t="str">
        <f>RIGHT(A5,1)</f>
        <v>9</v>
      </c>
      <c r="Y5" s="3" t="str">
        <f>RIGHT(LEFT(A5,2),1)</f>
        <v>9</v>
      </c>
      <c r="Z5" s="10" t="str">
        <f>VLOOKUP(RIGHT(LEFT(A5,3),1),'JAN_変換'!$A$2:$B$11,2,FALSE)</f>
        <v>A</v>
      </c>
      <c r="AA5" s="10" t="str">
        <f>RIGHT(LEFT(A5,4),1)</f>
        <v>2</v>
      </c>
      <c r="AB5" s="10" t="str">
        <f>RIGHT(LEFT(A5,5),1)</f>
        <v>3</v>
      </c>
      <c r="AC5" s="10" t="str">
        <f>VLOOKUP(RIGHT(LEFT(A5,6),1),'JAN_変換'!$A$2:$B$11,2,FALSE)</f>
        <v>D</v>
      </c>
      <c r="AD5" s="10" t="str">
        <f>VLOOKUP(RIGHT(LEFT(A5,7),1),'JAN_変換'!$A$2:$B$11,2,FALSE)</f>
        <v>E</v>
      </c>
      <c r="AE5" s="10" t="str">
        <f>VLOOKUP(RIGHT(LEFT(A5,8),1),'JAN_変換'!$C$2:$D$11,2,FALSE)</f>
        <v>Q</v>
      </c>
      <c r="AF5" s="10" t="str">
        <f>VLOOKUP(RIGHT(LEFT(A5,9),1),'JAN_変換'!$C$2:$D$11,2,FALSE)</f>
        <v>R</v>
      </c>
      <c r="AG5" s="10" t="str">
        <f>VLOOKUP(RIGHT(LEFT(A5,10),1),'JAN_変換'!$C$2:$D$11,2,FALSE)</f>
        <v>S</v>
      </c>
      <c r="AH5" s="10" t="str">
        <f>VLOOKUP(RIGHT(LEFT(A5,11),1),'JAN_変換'!$C$2:$D$11,2,FALSE)</f>
        <v>T</v>
      </c>
      <c r="AI5" s="10" t="str">
        <f>VLOOKUP(RIGHT(LEFT(A5,12),1),'JAN_変換'!$C$2:$D$11,2,FALSE)</f>
        <v>U</v>
      </c>
      <c r="AJ5" s="10" t="str">
        <f>VLOOKUP(RIGHT(LEFT(A5,13),1),'JAN_変換'!$C$2:$D$11,2,FALSE)</f>
        <v>Y</v>
      </c>
      <c r="AL5" s="3" t="str">
        <f>CONCATENATE("(",Y5,Z5,AA5,AB5,AC5,AD5,"|",AE5,AF5,AG5,AH5,AI5,AJ5,")")</f>
        <v>(9A23DE|QRSTUY)</v>
      </c>
      <c r="AM5" s="3" t="str">
        <f>RIGHT(IF((10-MOD((M5+O5+Q5+S5+U5+W5)*3+L5+N5+P5+R5+T5+V5,10))=10,0,10-MOD((M5+O5+Q5+S5+U5+W5)*3+L5+N5+P5+R5+T5+V5,10)),1)</f>
        <v>9</v>
      </c>
    </row>
    <row r="6" spans="1:39" ht="24" customHeight="1">
      <c r="A6" s="13">
        <v>4912345123459</v>
      </c>
      <c r="B6" s="26" t="str">
        <f>IF(A6="","",AL6)</f>
        <v>(9A23DE|QRSTUY)</v>
      </c>
      <c r="C6" s="27" t="str">
        <f>IF(A6="","",IF(X6=AM6,"-",AM6))</f>
        <v>-</v>
      </c>
      <c r="D6" s="22" t="str">
        <f>IF(A6="","",VLOOKUP(A6,JAN13_DB!$A:$H,2,FALSE))</f>
        <v>A食品</v>
      </c>
      <c r="E6" s="22" t="str">
        <f>IF(A6="","",VLOOKUP(A6,JAN13_DB!$A:$H,3,FALSE))</f>
        <v>食品</v>
      </c>
      <c r="F6" s="21" t="str">
        <f>IF(A6="","",VLOOKUP(A6,JAN13_DB!$A:$H,4,FALSE))</f>
        <v>醤油ラーメン</v>
      </c>
      <c r="G6" s="21">
        <f>IF(A6="","",VLOOKUP(A6,JAN13_DB!$A:$H,5,FALSE))</f>
        <v>150</v>
      </c>
      <c r="H6" s="21">
        <f>IF(A6="","",VLOOKUP(A6,JAN13_DB!$A:$H,6,FALSE))</f>
        <v>98</v>
      </c>
      <c r="I6" s="21">
        <f>IF(A6="","",VLOOKUP(A6,JAN13_DB!$A:$H,7,FALSE))</f>
        <v>60</v>
      </c>
      <c r="J6" s="14" t="str">
        <f>IF(A6="","",IF(VLOOKUP(A6,JAN13_DB!$A:$H,8,FALSE)=0,"",VLOOKUP(A6,JAN13_DB!$A:$H,8,FALSE)))</f>
        <v>【注意】賞味期限１か月</v>
      </c>
      <c r="L6" s="3" t="str">
        <f>LEFT(A6,1)</f>
        <v>4</v>
      </c>
      <c r="M6" s="3" t="str">
        <f>RIGHT(LEFT(A6,2),1)</f>
        <v>9</v>
      </c>
      <c r="N6" s="3" t="str">
        <f>RIGHT(LEFT(A6,3),1)</f>
        <v>1</v>
      </c>
      <c r="O6" s="3" t="str">
        <f>RIGHT(LEFT(A6,4),1)</f>
        <v>2</v>
      </c>
      <c r="P6" s="3" t="str">
        <f>RIGHT(LEFT(A6,5),1)</f>
        <v>3</v>
      </c>
      <c r="Q6" s="3" t="str">
        <f>RIGHT(LEFT(A6,6),1)</f>
        <v>4</v>
      </c>
      <c r="R6" s="3" t="str">
        <f>RIGHT(LEFT(A6,7),1)</f>
        <v>5</v>
      </c>
      <c r="S6" s="3" t="str">
        <f>RIGHT(LEFT(A6,8),1)</f>
        <v>1</v>
      </c>
      <c r="T6" s="3" t="str">
        <f>RIGHT(LEFT(A6,9),1)</f>
        <v>2</v>
      </c>
      <c r="U6" s="3" t="str">
        <f>RIGHT(LEFT(A6,10),1)</f>
        <v>3</v>
      </c>
      <c r="V6" s="3" t="str">
        <f>RIGHT(LEFT(A6,11),1)</f>
        <v>4</v>
      </c>
      <c r="W6" s="3" t="str">
        <f>RIGHT(LEFT(A6,12),1)</f>
        <v>5</v>
      </c>
      <c r="X6" s="3" t="str">
        <f aca="true" t="shared" si="0" ref="X6:X69">RIGHT(A6,1)</f>
        <v>9</v>
      </c>
      <c r="Y6" s="3" t="str">
        <f aca="true" t="shared" si="1" ref="Y6:Y69">RIGHT(LEFT(A6,2),1)</f>
        <v>9</v>
      </c>
      <c r="Z6" s="10" t="str">
        <f>VLOOKUP(RIGHT(LEFT(A6,3),1),'JAN_変換'!$A$2:$B$11,2,FALSE)</f>
        <v>A</v>
      </c>
      <c r="AA6" s="10" t="str">
        <f aca="true" t="shared" si="2" ref="AA6:AA69">RIGHT(LEFT(A6,4),1)</f>
        <v>2</v>
      </c>
      <c r="AB6" s="10" t="str">
        <f aca="true" t="shared" si="3" ref="AB6:AB69">RIGHT(LEFT(A6,5),1)</f>
        <v>3</v>
      </c>
      <c r="AC6" s="10" t="str">
        <f>VLOOKUP(RIGHT(LEFT(A6,6),1),'JAN_変換'!$A$2:$B$11,2,FALSE)</f>
        <v>D</v>
      </c>
      <c r="AD6" s="10" t="str">
        <f>VLOOKUP(RIGHT(LEFT(A6,7),1),'JAN_変換'!$A$2:$B$11,2,FALSE)</f>
        <v>E</v>
      </c>
      <c r="AE6" s="10" t="str">
        <f>VLOOKUP(RIGHT(LEFT(A6,8),1),'JAN_変換'!$C$2:$D$11,2,FALSE)</f>
        <v>Q</v>
      </c>
      <c r="AF6" s="10" t="str">
        <f>VLOOKUP(RIGHT(LEFT(A6,9),1),'JAN_変換'!$C$2:$D$11,2,FALSE)</f>
        <v>R</v>
      </c>
      <c r="AG6" s="10" t="str">
        <f>VLOOKUP(RIGHT(LEFT(A6,10),1),'JAN_変換'!$C$2:$D$11,2,FALSE)</f>
        <v>S</v>
      </c>
      <c r="AH6" s="10" t="str">
        <f>VLOOKUP(RIGHT(LEFT(A6,11),1),'JAN_変換'!$C$2:$D$11,2,FALSE)</f>
        <v>T</v>
      </c>
      <c r="AI6" s="10" t="str">
        <f>VLOOKUP(RIGHT(LEFT(A6,12),1),'JAN_変換'!$C$2:$D$11,2,FALSE)</f>
        <v>U</v>
      </c>
      <c r="AJ6" s="10" t="str">
        <f>VLOOKUP(RIGHT(LEFT(A6,13),1),'JAN_変換'!$C$2:$D$11,2,FALSE)</f>
        <v>Y</v>
      </c>
      <c r="AL6" s="3" t="str">
        <f aca="true" t="shared" si="4" ref="AL6:AL69">CONCATENATE("(",Y6,Z6,AA6,AB6,AC6,AD6,"|",AE6,AF6,AG6,AH6,AI6,AJ6,")")</f>
        <v>(9A23DE|QRSTUY)</v>
      </c>
      <c r="AM6" s="3" t="str">
        <f aca="true" t="shared" si="5" ref="AM6:AM69">RIGHT(IF((10-MOD((M6+O6+Q6+S6+U6+W6)*3+L6+N6+P6+R6+T6+V6,10))=10,0,10-MOD((M6+O6+Q6+S6+U6+W6)*3+L6+N6+P6+R6+T6+V6,10)),1)</f>
        <v>9</v>
      </c>
    </row>
    <row r="7" spans="1:39" ht="24" customHeight="1">
      <c r="A7" s="13">
        <v>4912345123459</v>
      </c>
      <c r="B7" s="26" t="str">
        <f>IF(A7="","",AL7)</f>
        <v>(9A23DE|QRSTUY)</v>
      </c>
      <c r="C7" s="27" t="str">
        <f>IF(A7="","",IF(X7=AM7,"-",AM7))</f>
        <v>-</v>
      </c>
      <c r="D7" s="22" t="str">
        <f>IF(A7="","",VLOOKUP(A7,JAN13_DB!$A:$H,2,FALSE))</f>
        <v>A食品</v>
      </c>
      <c r="E7" s="22" t="str">
        <f>IF(A7="","",VLOOKUP(A7,JAN13_DB!$A:$H,3,FALSE))</f>
        <v>食品</v>
      </c>
      <c r="F7" s="21" t="str">
        <f>IF(A7="","",VLOOKUP(A7,JAN13_DB!$A:$H,4,FALSE))</f>
        <v>醤油ラーメン</v>
      </c>
      <c r="G7" s="21">
        <f>IF(A7="","",VLOOKUP(A7,JAN13_DB!$A:$H,5,FALSE))</f>
        <v>150</v>
      </c>
      <c r="H7" s="21">
        <f>IF(A7="","",VLOOKUP(A7,JAN13_DB!$A:$H,6,FALSE))</f>
        <v>98</v>
      </c>
      <c r="I7" s="21">
        <f>IF(A7="","",VLOOKUP(A7,JAN13_DB!$A:$H,7,FALSE))</f>
        <v>60</v>
      </c>
      <c r="J7" s="14" t="str">
        <f>IF(A7="","",IF(VLOOKUP(A7,JAN13_DB!$A:$H,8,FALSE)=0,"",VLOOKUP(A7,JAN13_DB!$A:$H,8,FALSE)))</f>
        <v>【注意】賞味期限１か月</v>
      </c>
      <c r="L7" s="3" t="str">
        <f>LEFT(A7,1)</f>
        <v>4</v>
      </c>
      <c r="M7" s="3" t="str">
        <f>RIGHT(LEFT(A7,2),1)</f>
        <v>9</v>
      </c>
      <c r="N7" s="3" t="str">
        <f>RIGHT(LEFT(A7,3),1)</f>
        <v>1</v>
      </c>
      <c r="O7" s="3" t="str">
        <f>RIGHT(LEFT(A7,4),1)</f>
        <v>2</v>
      </c>
      <c r="P7" s="3" t="str">
        <f>RIGHT(LEFT(A7,5),1)</f>
        <v>3</v>
      </c>
      <c r="Q7" s="3" t="str">
        <f>RIGHT(LEFT(A7,6),1)</f>
        <v>4</v>
      </c>
      <c r="R7" s="3" t="str">
        <f>RIGHT(LEFT(A7,7),1)</f>
        <v>5</v>
      </c>
      <c r="S7" s="3" t="str">
        <f>RIGHT(LEFT(A7,8),1)</f>
        <v>1</v>
      </c>
      <c r="T7" s="3" t="str">
        <f>RIGHT(LEFT(A7,9),1)</f>
        <v>2</v>
      </c>
      <c r="U7" s="3" t="str">
        <f>RIGHT(LEFT(A7,10),1)</f>
        <v>3</v>
      </c>
      <c r="V7" s="3" t="str">
        <f>RIGHT(LEFT(A7,11),1)</f>
        <v>4</v>
      </c>
      <c r="W7" s="3" t="str">
        <f>RIGHT(LEFT(A7,12),1)</f>
        <v>5</v>
      </c>
      <c r="X7" s="3" t="str">
        <f t="shared" si="0"/>
        <v>9</v>
      </c>
      <c r="Y7" s="3" t="str">
        <f t="shared" si="1"/>
        <v>9</v>
      </c>
      <c r="Z7" s="10" t="str">
        <f>VLOOKUP(RIGHT(LEFT(A7,3),1),'JAN_変換'!$A$2:$B$11,2,FALSE)</f>
        <v>A</v>
      </c>
      <c r="AA7" s="10" t="str">
        <f t="shared" si="2"/>
        <v>2</v>
      </c>
      <c r="AB7" s="10" t="str">
        <f t="shared" si="3"/>
        <v>3</v>
      </c>
      <c r="AC7" s="10" t="str">
        <f>VLOOKUP(RIGHT(LEFT(A7,6),1),'JAN_変換'!$A$2:$B$11,2,FALSE)</f>
        <v>D</v>
      </c>
      <c r="AD7" s="10" t="str">
        <f>VLOOKUP(RIGHT(LEFT(A7,7),1),'JAN_変換'!$A$2:$B$11,2,FALSE)</f>
        <v>E</v>
      </c>
      <c r="AE7" s="10" t="str">
        <f>VLOOKUP(RIGHT(LEFT(A7,8),1),'JAN_変換'!$C$2:$D$11,2,FALSE)</f>
        <v>Q</v>
      </c>
      <c r="AF7" s="10" t="str">
        <f>VLOOKUP(RIGHT(LEFT(A7,9),1),'JAN_変換'!$C$2:$D$11,2,FALSE)</f>
        <v>R</v>
      </c>
      <c r="AG7" s="10" t="str">
        <f>VLOOKUP(RIGHT(LEFT(A7,10),1),'JAN_変換'!$C$2:$D$11,2,FALSE)</f>
        <v>S</v>
      </c>
      <c r="AH7" s="10" t="str">
        <f>VLOOKUP(RIGHT(LEFT(A7,11),1),'JAN_変換'!$C$2:$D$11,2,FALSE)</f>
        <v>T</v>
      </c>
      <c r="AI7" s="10" t="str">
        <f>VLOOKUP(RIGHT(LEFT(A7,12),1),'JAN_変換'!$C$2:$D$11,2,FALSE)</f>
        <v>U</v>
      </c>
      <c r="AJ7" s="10" t="str">
        <f>VLOOKUP(RIGHT(LEFT(A7,13),1),'JAN_変換'!$C$2:$D$11,2,FALSE)</f>
        <v>Y</v>
      </c>
      <c r="AL7" s="3" t="str">
        <f t="shared" si="4"/>
        <v>(9A23DE|QRSTUY)</v>
      </c>
      <c r="AM7" s="3" t="str">
        <f t="shared" si="5"/>
        <v>9</v>
      </c>
    </row>
    <row r="8" spans="1:39" ht="24" customHeight="1">
      <c r="A8" s="13">
        <v>4912345123459</v>
      </c>
      <c r="B8" s="26" t="str">
        <f>IF(A8="","",AL8)</f>
        <v>(9A23DE|QRSTUY)</v>
      </c>
      <c r="C8" s="27" t="str">
        <f>IF(A8="","",IF(X8=AM8,"-",AM8))</f>
        <v>-</v>
      </c>
      <c r="D8" s="22" t="str">
        <f>IF(A8="","",VLOOKUP(A8,JAN13_DB!$A:$H,2,FALSE))</f>
        <v>A食品</v>
      </c>
      <c r="E8" s="22" t="str">
        <f>IF(A8="","",VLOOKUP(A8,JAN13_DB!$A:$H,3,FALSE))</f>
        <v>食品</v>
      </c>
      <c r="F8" s="21" t="str">
        <f>IF(A8="","",VLOOKUP(A8,JAN13_DB!$A:$H,4,FALSE))</f>
        <v>醤油ラーメン</v>
      </c>
      <c r="G8" s="21">
        <f>IF(A8="","",VLOOKUP(A8,JAN13_DB!$A:$H,5,FALSE))</f>
        <v>150</v>
      </c>
      <c r="H8" s="21">
        <f>IF(A8="","",VLOOKUP(A8,JAN13_DB!$A:$H,6,FALSE))</f>
        <v>98</v>
      </c>
      <c r="I8" s="21">
        <f>IF(A8="","",VLOOKUP(A8,JAN13_DB!$A:$H,7,FALSE))</f>
        <v>60</v>
      </c>
      <c r="J8" s="14" t="str">
        <f>IF(A8="","",IF(VLOOKUP(A8,JAN13_DB!$A:$H,8,FALSE)=0,"",VLOOKUP(A8,JAN13_DB!$A:$H,8,FALSE)))</f>
        <v>【注意】賞味期限１か月</v>
      </c>
      <c r="L8" s="3" t="str">
        <f>LEFT(A8,1)</f>
        <v>4</v>
      </c>
      <c r="M8" s="3" t="str">
        <f>RIGHT(LEFT(A8,2),1)</f>
        <v>9</v>
      </c>
      <c r="N8" s="3" t="str">
        <f>RIGHT(LEFT(A8,3),1)</f>
        <v>1</v>
      </c>
      <c r="O8" s="3" t="str">
        <f>RIGHT(LEFT(A8,4),1)</f>
        <v>2</v>
      </c>
      <c r="P8" s="3" t="str">
        <f>RIGHT(LEFT(A8,5),1)</f>
        <v>3</v>
      </c>
      <c r="Q8" s="3" t="str">
        <f>RIGHT(LEFT(A8,6),1)</f>
        <v>4</v>
      </c>
      <c r="R8" s="3" t="str">
        <f>RIGHT(LEFT(A8,7),1)</f>
        <v>5</v>
      </c>
      <c r="S8" s="3" t="str">
        <f>RIGHT(LEFT(A8,8),1)</f>
        <v>1</v>
      </c>
      <c r="T8" s="3" t="str">
        <f>RIGHT(LEFT(A8,9),1)</f>
        <v>2</v>
      </c>
      <c r="U8" s="3" t="str">
        <f>RIGHT(LEFT(A8,10),1)</f>
        <v>3</v>
      </c>
      <c r="V8" s="3" t="str">
        <f>RIGHT(LEFT(A8,11),1)</f>
        <v>4</v>
      </c>
      <c r="W8" s="3" t="str">
        <f>RIGHT(LEFT(A8,12),1)</f>
        <v>5</v>
      </c>
      <c r="X8" s="3" t="str">
        <f t="shared" si="0"/>
        <v>9</v>
      </c>
      <c r="Y8" s="3" t="str">
        <f t="shared" si="1"/>
        <v>9</v>
      </c>
      <c r="Z8" s="10" t="str">
        <f>VLOOKUP(RIGHT(LEFT(A8,3),1),'JAN_変換'!$A$2:$B$11,2,FALSE)</f>
        <v>A</v>
      </c>
      <c r="AA8" s="10" t="str">
        <f t="shared" si="2"/>
        <v>2</v>
      </c>
      <c r="AB8" s="10" t="str">
        <f t="shared" si="3"/>
        <v>3</v>
      </c>
      <c r="AC8" s="10" t="str">
        <f>VLOOKUP(RIGHT(LEFT(A8,6),1),'JAN_変換'!$A$2:$B$11,2,FALSE)</f>
        <v>D</v>
      </c>
      <c r="AD8" s="10" t="str">
        <f>VLOOKUP(RIGHT(LEFT(A8,7),1),'JAN_変換'!$A$2:$B$11,2,FALSE)</f>
        <v>E</v>
      </c>
      <c r="AE8" s="10" t="str">
        <f>VLOOKUP(RIGHT(LEFT(A8,8),1),'JAN_変換'!$C$2:$D$11,2,FALSE)</f>
        <v>Q</v>
      </c>
      <c r="AF8" s="10" t="str">
        <f>VLOOKUP(RIGHT(LEFT(A8,9),1),'JAN_変換'!$C$2:$D$11,2,FALSE)</f>
        <v>R</v>
      </c>
      <c r="AG8" s="10" t="str">
        <f>VLOOKUP(RIGHT(LEFT(A8,10),1),'JAN_変換'!$C$2:$D$11,2,FALSE)</f>
        <v>S</v>
      </c>
      <c r="AH8" s="10" t="str">
        <f>VLOOKUP(RIGHT(LEFT(A8,11),1),'JAN_変換'!$C$2:$D$11,2,FALSE)</f>
        <v>T</v>
      </c>
      <c r="AI8" s="10" t="str">
        <f>VLOOKUP(RIGHT(LEFT(A8,12),1),'JAN_変換'!$C$2:$D$11,2,FALSE)</f>
        <v>U</v>
      </c>
      <c r="AJ8" s="10" t="str">
        <f>VLOOKUP(RIGHT(LEFT(A8,13),1),'JAN_変換'!$C$2:$D$11,2,FALSE)</f>
        <v>Y</v>
      </c>
      <c r="AL8" s="3" t="str">
        <f t="shared" si="4"/>
        <v>(9A23DE|QRSTUY)</v>
      </c>
      <c r="AM8" s="3" t="str">
        <f t="shared" si="5"/>
        <v>9</v>
      </c>
    </row>
    <row r="9" spans="1:39" ht="24" customHeight="1">
      <c r="A9" s="13">
        <v>4912346123459</v>
      </c>
      <c r="B9" s="26" t="str">
        <f>IF(A9="","",AL9)</f>
        <v>(9A23DF|QRSTUY)</v>
      </c>
      <c r="C9" s="27" t="str">
        <f>IF(A9="","",IF(X9=AM9,"-",AM9))</f>
        <v>8</v>
      </c>
      <c r="D9" s="22" t="e">
        <f>IF(A9="","",VLOOKUP(A9,JAN13_DB!$A:$H,2,FALSE))</f>
        <v>#N/A</v>
      </c>
      <c r="E9" s="22" t="e">
        <f>IF(A9="","",VLOOKUP(A9,JAN13_DB!$A:$H,3,FALSE))</f>
        <v>#N/A</v>
      </c>
      <c r="F9" s="21" t="e">
        <f>IF(A9="","",VLOOKUP(A9,JAN13_DB!$A:$H,4,FALSE))</f>
        <v>#N/A</v>
      </c>
      <c r="G9" s="21" t="e">
        <f>IF(A9="","",VLOOKUP(A9,JAN13_DB!$A:$H,5,FALSE))</f>
        <v>#N/A</v>
      </c>
      <c r="H9" s="21" t="e">
        <f>IF(A9="","",VLOOKUP(A9,JAN13_DB!$A:$H,6,FALSE))</f>
        <v>#N/A</v>
      </c>
      <c r="I9" s="21" t="e">
        <f>IF(A9="","",VLOOKUP(A9,JAN13_DB!$A:$H,7,FALSE))</f>
        <v>#N/A</v>
      </c>
      <c r="J9" s="14" t="e">
        <f>IF(A9="","",IF(VLOOKUP(A9,JAN13_DB!$A:$H,8,FALSE)=0,"",VLOOKUP(A9,JAN13_DB!$A:$H,8,FALSE)))</f>
        <v>#N/A</v>
      </c>
      <c r="L9" s="3" t="str">
        <f>LEFT(A9,1)</f>
        <v>4</v>
      </c>
      <c r="M9" s="3" t="str">
        <f>RIGHT(LEFT(A9,2),1)</f>
        <v>9</v>
      </c>
      <c r="N9" s="3" t="str">
        <f>RIGHT(LEFT(A9,3),1)</f>
        <v>1</v>
      </c>
      <c r="O9" s="3" t="str">
        <f>RIGHT(LEFT(A9,4),1)</f>
        <v>2</v>
      </c>
      <c r="P9" s="3" t="str">
        <f>RIGHT(LEFT(A9,5),1)</f>
        <v>3</v>
      </c>
      <c r="Q9" s="3" t="str">
        <f>RIGHT(LEFT(A9,6),1)</f>
        <v>4</v>
      </c>
      <c r="R9" s="3" t="str">
        <f>RIGHT(LEFT(A9,7),1)</f>
        <v>6</v>
      </c>
      <c r="S9" s="3" t="str">
        <f>RIGHT(LEFT(A9,8),1)</f>
        <v>1</v>
      </c>
      <c r="T9" s="3" t="str">
        <f>RIGHT(LEFT(A9,9),1)</f>
        <v>2</v>
      </c>
      <c r="U9" s="3" t="str">
        <f>RIGHT(LEFT(A9,10),1)</f>
        <v>3</v>
      </c>
      <c r="V9" s="3" t="str">
        <f>RIGHT(LEFT(A9,11),1)</f>
        <v>4</v>
      </c>
      <c r="W9" s="3" t="str">
        <f>RIGHT(LEFT(A9,12),1)</f>
        <v>5</v>
      </c>
      <c r="X9" s="3" t="str">
        <f t="shared" si="0"/>
        <v>9</v>
      </c>
      <c r="Y9" s="3" t="str">
        <f t="shared" si="1"/>
        <v>9</v>
      </c>
      <c r="Z9" s="10" t="str">
        <f>VLOOKUP(RIGHT(LEFT(A9,3),1),'JAN_変換'!$A$2:$B$11,2,FALSE)</f>
        <v>A</v>
      </c>
      <c r="AA9" s="10" t="str">
        <f t="shared" si="2"/>
        <v>2</v>
      </c>
      <c r="AB9" s="10" t="str">
        <f t="shared" si="3"/>
        <v>3</v>
      </c>
      <c r="AC9" s="10" t="str">
        <f>VLOOKUP(RIGHT(LEFT(A9,6),1),'JAN_変換'!$A$2:$B$11,2,FALSE)</f>
        <v>D</v>
      </c>
      <c r="AD9" s="10" t="str">
        <f>VLOOKUP(RIGHT(LEFT(A9,7),1),'JAN_変換'!$A$2:$B$11,2,FALSE)</f>
        <v>F</v>
      </c>
      <c r="AE9" s="10" t="str">
        <f>VLOOKUP(RIGHT(LEFT(A9,8),1),'JAN_変換'!$C$2:$D$11,2,FALSE)</f>
        <v>Q</v>
      </c>
      <c r="AF9" s="10" t="str">
        <f>VLOOKUP(RIGHT(LEFT(A9,9),1),'JAN_変換'!$C$2:$D$11,2,FALSE)</f>
        <v>R</v>
      </c>
      <c r="AG9" s="10" t="str">
        <f>VLOOKUP(RIGHT(LEFT(A9,10),1),'JAN_変換'!$C$2:$D$11,2,FALSE)</f>
        <v>S</v>
      </c>
      <c r="AH9" s="10" t="str">
        <f>VLOOKUP(RIGHT(LEFT(A9,11),1),'JAN_変換'!$C$2:$D$11,2,FALSE)</f>
        <v>T</v>
      </c>
      <c r="AI9" s="10" t="str">
        <f>VLOOKUP(RIGHT(LEFT(A9,12),1),'JAN_変換'!$C$2:$D$11,2,FALSE)</f>
        <v>U</v>
      </c>
      <c r="AJ9" s="10" t="str">
        <f>VLOOKUP(RIGHT(LEFT(A9,13),1),'JAN_変換'!$C$2:$D$11,2,FALSE)</f>
        <v>Y</v>
      </c>
      <c r="AL9" s="3" t="str">
        <f t="shared" si="4"/>
        <v>(9A23DF|QRSTUY)</v>
      </c>
      <c r="AM9" s="3" t="str">
        <f t="shared" si="5"/>
        <v>8</v>
      </c>
    </row>
    <row r="10" spans="1:39" ht="24" customHeight="1">
      <c r="A10" s="13">
        <v>4912346123458</v>
      </c>
      <c r="B10" s="26" t="str">
        <f>IF(A10="","",AL10)</f>
        <v>(9A23DF|QRSTUX)</v>
      </c>
      <c r="C10" s="27" t="str">
        <f>IF(A10="","",IF(X10=AM10,"-",AM10))</f>
        <v>-</v>
      </c>
      <c r="D10" s="22" t="str">
        <f>IF(A10="","",VLOOKUP(A10,JAN13_DB!$A:$H,2,FALSE))</f>
        <v>B製菓</v>
      </c>
      <c r="E10" s="22" t="str">
        <f>IF(A10="","",VLOOKUP(A10,JAN13_DB!$A:$H,3,FALSE))</f>
        <v>製菓</v>
      </c>
      <c r="F10" s="21" t="str">
        <f>IF(A10="","",VLOOKUP(A10,JAN13_DB!$A:$H,4,FALSE))</f>
        <v>チョコレート</v>
      </c>
      <c r="G10" s="21">
        <f>IF(A10="","",VLOOKUP(A10,JAN13_DB!$A:$H,5,FALSE))</f>
        <v>200</v>
      </c>
      <c r="H10" s="21">
        <f>IF(A10="","",VLOOKUP(A10,JAN13_DB!$A:$H,6,FALSE))</f>
        <v>148</v>
      </c>
      <c r="I10" s="21">
        <f>IF(A10="","",VLOOKUP(A10,JAN13_DB!$A:$H,7,FALSE))</f>
        <v>80</v>
      </c>
      <c r="J10" s="14" t="str">
        <f>IF(A10="","",IF(VLOOKUP(A10,JAN13_DB!$A:$H,8,FALSE)=0,"",VLOOKUP(A10,JAN13_DB!$A:$H,8,FALSE)))</f>
        <v>【注意】賞味期限１か月</v>
      </c>
      <c r="L10" s="3" t="str">
        <f>LEFT(A10,1)</f>
        <v>4</v>
      </c>
      <c r="M10" s="3" t="str">
        <f>RIGHT(LEFT(A10,2),1)</f>
        <v>9</v>
      </c>
      <c r="N10" s="3" t="str">
        <f>RIGHT(LEFT(A10,3),1)</f>
        <v>1</v>
      </c>
      <c r="O10" s="3" t="str">
        <f>RIGHT(LEFT(A10,4),1)</f>
        <v>2</v>
      </c>
      <c r="P10" s="3" t="str">
        <f>RIGHT(LEFT(A10,5),1)</f>
        <v>3</v>
      </c>
      <c r="Q10" s="3" t="str">
        <f>RIGHT(LEFT(A10,6),1)</f>
        <v>4</v>
      </c>
      <c r="R10" s="3" t="str">
        <f>RIGHT(LEFT(A10,7),1)</f>
        <v>6</v>
      </c>
      <c r="S10" s="3" t="str">
        <f>RIGHT(LEFT(A10,8),1)</f>
        <v>1</v>
      </c>
      <c r="T10" s="3" t="str">
        <f>RIGHT(LEFT(A10,9),1)</f>
        <v>2</v>
      </c>
      <c r="U10" s="3" t="str">
        <f>RIGHT(LEFT(A10,10),1)</f>
        <v>3</v>
      </c>
      <c r="V10" s="3" t="str">
        <f>RIGHT(LEFT(A10,11),1)</f>
        <v>4</v>
      </c>
      <c r="W10" s="3" t="str">
        <f>RIGHT(LEFT(A10,12),1)</f>
        <v>5</v>
      </c>
      <c r="X10" s="3" t="str">
        <f t="shared" si="0"/>
        <v>8</v>
      </c>
      <c r="Y10" s="3" t="str">
        <f t="shared" si="1"/>
        <v>9</v>
      </c>
      <c r="Z10" s="10" t="str">
        <f>VLOOKUP(RIGHT(LEFT(A10,3),1),'JAN_変換'!$A$2:$B$11,2,FALSE)</f>
        <v>A</v>
      </c>
      <c r="AA10" s="10" t="str">
        <f t="shared" si="2"/>
        <v>2</v>
      </c>
      <c r="AB10" s="10" t="str">
        <f t="shared" si="3"/>
        <v>3</v>
      </c>
      <c r="AC10" s="10" t="str">
        <f>VLOOKUP(RIGHT(LEFT(A10,6),1),'JAN_変換'!$A$2:$B$11,2,FALSE)</f>
        <v>D</v>
      </c>
      <c r="AD10" s="10" t="str">
        <f>VLOOKUP(RIGHT(LEFT(A10,7),1),'JAN_変換'!$A$2:$B$11,2,FALSE)</f>
        <v>F</v>
      </c>
      <c r="AE10" s="10" t="str">
        <f>VLOOKUP(RIGHT(LEFT(A10,8),1),'JAN_変換'!$C$2:$D$11,2,FALSE)</f>
        <v>Q</v>
      </c>
      <c r="AF10" s="10" t="str">
        <f>VLOOKUP(RIGHT(LEFT(A10,9),1),'JAN_変換'!$C$2:$D$11,2,FALSE)</f>
        <v>R</v>
      </c>
      <c r="AG10" s="10" t="str">
        <f>VLOOKUP(RIGHT(LEFT(A10,10),1),'JAN_変換'!$C$2:$D$11,2,FALSE)</f>
        <v>S</v>
      </c>
      <c r="AH10" s="10" t="str">
        <f>VLOOKUP(RIGHT(LEFT(A10,11),1),'JAN_変換'!$C$2:$D$11,2,FALSE)</f>
        <v>T</v>
      </c>
      <c r="AI10" s="10" t="str">
        <f>VLOOKUP(RIGHT(LEFT(A10,12),1),'JAN_変換'!$C$2:$D$11,2,FALSE)</f>
        <v>U</v>
      </c>
      <c r="AJ10" s="10" t="str">
        <f>VLOOKUP(RIGHT(LEFT(A10,13),1),'JAN_変換'!$C$2:$D$11,2,FALSE)</f>
        <v>X</v>
      </c>
      <c r="AL10" s="3" t="str">
        <f t="shared" si="4"/>
        <v>(9A23DF|QRSTUX)</v>
      </c>
      <c r="AM10" s="3" t="str">
        <f t="shared" si="5"/>
        <v>8</v>
      </c>
    </row>
    <row r="11" spans="1:39" ht="24" customHeight="1">
      <c r="A11" s="13"/>
      <c r="B11" s="26">
        <f>IF(A11="","",AL11)</f>
      </c>
      <c r="C11" s="27">
        <f aca="true" t="shared" si="6" ref="C10:C73">IF(A11="","",IF(S11=AD11,"-",AD11))</f>
      </c>
      <c r="D11" s="22">
        <f>IF(A11="","",VLOOKUP(A11,JAN13_DB!$A:$H,2,FALSE))</f>
      </c>
      <c r="E11" s="22">
        <f>IF(A11="","",VLOOKUP(A11,JAN13_DB!$A:$H,3,FALSE))</f>
      </c>
      <c r="F11" s="21">
        <f>IF(A11="","",VLOOKUP(A11,JAN13_DB!$A:$H,4,FALSE))</f>
      </c>
      <c r="G11" s="21">
        <f>IF(A11="","",VLOOKUP(A11,JAN13_DB!$A:$H,5,FALSE))</f>
      </c>
      <c r="H11" s="21">
        <f>IF(A11="","",VLOOKUP(A11,JAN13_DB!$A:$H,6,FALSE))</f>
      </c>
      <c r="I11" s="21">
        <f>IF(A11="","",VLOOKUP(A11,JAN13_DB!$A:$H,7,FALSE))</f>
      </c>
      <c r="J11" s="14">
        <f>IF(A11="","",IF(VLOOKUP(A11,JAN13_DB!$A:$H,8,FALSE)=0,"",VLOOKUP(A11,JAN13_DB!$A:$H,8,FALSE)))</f>
      </c>
      <c r="L11" s="3">
        <f>LEFT(A11,1)</f>
      </c>
      <c r="M11" s="3">
        <f>RIGHT(LEFT(A11,2),1)</f>
      </c>
      <c r="N11" s="3">
        <f>RIGHT(LEFT(A11,3),1)</f>
      </c>
      <c r="O11" s="3">
        <f>RIGHT(LEFT(A11,4),1)</f>
      </c>
      <c r="P11" s="3">
        <f>RIGHT(LEFT(A11,5),1)</f>
      </c>
      <c r="Q11" s="3">
        <f>RIGHT(LEFT(A11,6),1)</f>
      </c>
      <c r="R11" s="3">
        <f>RIGHT(LEFT(A11,7),1)</f>
      </c>
      <c r="S11" s="3">
        <f>RIGHT(LEFT(A11,8),1)</f>
      </c>
      <c r="T11" s="3">
        <f>RIGHT(LEFT(A11,9),1)</f>
      </c>
      <c r="U11" s="3">
        <f>RIGHT(LEFT(A11,10),1)</f>
      </c>
      <c r="V11" s="3">
        <f>RIGHT(LEFT(A11,11),1)</f>
      </c>
      <c r="W11" s="3">
        <f>RIGHT(LEFT(A11,12),1)</f>
      </c>
      <c r="X11" s="3">
        <f t="shared" si="0"/>
      </c>
      <c r="Y11" s="3">
        <f t="shared" si="1"/>
      </c>
      <c r="Z11" s="10" t="e">
        <f>VLOOKUP(RIGHT(LEFT(A11,3),1),'JAN_変換'!$A$2:$B$11,2,FALSE)</f>
        <v>#N/A</v>
      </c>
      <c r="AA11" s="10">
        <f t="shared" si="2"/>
      </c>
      <c r="AB11" s="10">
        <f t="shared" si="3"/>
      </c>
      <c r="AC11" s="10" t="e">
        <f>VLOOKUP(RIGHT(LEFT(A11,6),1),'JAN_変換'!$A$2:$B$11,2,FALSE)</f>
        <v>#N/A</v>
      </c>
      <c r="AD11" s="10" t="e">
        <f>VLOOKUP(RIGHT(LEFT(A11,7),1),'JAN_変換'!$A$2:$B$11,2,FALSE)</f>
        <v>#N/A</v>
      </c>
      <c r="AE11" s="10" t="e">
        <f>VLOOKUP(RIGHT(LEFT(A11,8),1),'JAN_変換'!$C$2:$D$11,2,FALSE)</f>
        <v>#N/A</v>
      </c>
      <c r="AF11" s="10" t="e">
        <f>VLOOKUP(RIGHT(LEFT(A11,9),1),'JAN_変換'!$C$2:$D$11,2,FALSE)</f>
        <v>#N/A</v>
      </c>
      <c r="AG11" s="10" t="e">
        <f>VLOOKUP(RIGHT(LEFT(A11,10),1),'JAN_変換'!$C$2:$D$11,2,FALSE)</f>
        <v>#N/A</v>
      </c>
      <c r="AH11" s="10" t="e">
        <f>VLOOKUP(RIGHT(LEFT(A11,11),1),'JAN_変換'!$C$2:$D$11,2,FALSE)</f>
        <v>#N/A</v>
      </c>
      <c r="AI11" s="10" t="e">
        <f>VLOOKUP(RIGHT(LEFT(A11,12),1),'JAN_変換'!$C$2:$D$11,2,FALSE)</f>
        <v>#N/A</v>
      </c>
      <c r="AJ11" s="10" t="e">
        <f>VLOOKUP(RIGHT(LEFT(A11,13),1),'JAN_変換'!$C$2:$D$11,2,FALSE)</f>
        <v>#N/A</v>
      </c>
      <c r="AL11" s="3" t="e">
        <f t="shared" si="4"/>
        <v>#N/A</v>
      </c>
      <c r="AM11" s="3" t="e">
        <f t="shared" si="5"/>
        <v>#VALUE!</v>
      </c>
    </row>
    <row r="12" spans="1:39" ht="24" customHeight="1">
      <c r="A12" s="13"/>
      <c r="B12" s="26">
        <f>IF(A12="","",AL12)</f>
      </c>
      <c r="C12" s="27">
        <f t="shared" si="6"/>
      </c>
      <c r="D12" s="22">
        <f>IF(A12="","",VLOOKUP(A12,JAN13_DB!$A:$H,2,FALSE))</f>
      </c>
      <c r="E12" s="22">
        <f>IF(A12="","",VLOOKUP(A12,JAN13_DB!$A:$H,3,FALSE))</f>
      </c>
      <c r="F12" s="21">
        <f>IF(A12="","",VLOOKUP(A12,JAN13_DB!$A:$H,4,FALSE))</f>
      </c>
      <c r="G12" s="21">
        <f>IF(A12="","",VLOOKUP(A12,JAN13_DB!$A:$H,5,FALSE))</f>
      </c>
      <c r="H12" s="21">
        <f>IF(A12="","",VLOOKUP(A12,JAN13_DB!$A:$H,6,FALSE))</f>
      </c>
      <c r="I12" s="21">
        <f>IF(A12="","",VLOOKUP(A12,JAN13_DB!$A:$H,7,FALSE))</f>
      </c>
      <c r="J12" s="14">
        <f>IF(A12="","",IF(VLOOKUP(A12,JAN13_DB!$A:$H,8,FALSE)=0,"",VLOOKUP(A12,JAN13_DB!$A:$H,8,FALSE)))</f>
      </c>
      <c r="L12" s="3">
        <f>LEFT(A12,1)</f>
      </c>
      <c r="M12" s="3">
        <f>RIGHT(LEFT(A12,2),1)</f>
      </c>
      <c r="N12" s="3">
        <f>RIGHT(LEFT(A12,3),1)</f>
      </c>
      <c r="O12" s="3">
        <f>RIGHT(LEFT(A12,4),1)</f>
      </c>
      <c r="P12" s="3">
        <f>RIGHT(LEFT(A12,5),1)</f>
      </c>
      <c r="Q12" s="3">
        <f>RIGHT(LEFT(A12,6),1)</f>
      </c>
      <c r="R12" s="3">
        <f>RIGHT(LEFT(A12,7),1)</f>
      </c>
      <c r="S12" s="3">
        <f>RIGHT(LEFT(A12,8),1)</f>
      </c>
      <c r="T12" s="3">
        <f>RIGHT(LEFT(A12,9),1)</f>
      </c>
      <c r="U12" s="3">
        <f>RIGHT(LEFT(A12,10),1)</f>
      </c>
      <c r="V12" s="3">
        <f>RIGHT(LEFT(A12,11),1)</f>
      </c>
      <c r="W12" s="3">
        <f>RIGHT(LEFT(A12,12),1)</f>
      </c>
      <c r="X12" s="3">
        <f t="shared" si="0"/>
      </c>
      <c r="Y12" s="3">
        <f t="shared" si="1"/>
      </c>
      <c r="Z12" s="10" t="e">
        <f>VLOOKUP(RIGHT(LEFT(A12,3),1),'JAN_変換'!$A$2:$B$11,2,FALSE)</f>
        <v>#N/A</v>
      </c>
      <c r="AA12" s="10">
        <f t="shared" si="2"/>
      </c>
      <c r="AB12" s="10">
        <f t="shared" si="3"/>
      </c>
      <c r="AC12" s="10" t="e">
        <f>VLOOKUP(RIGHT(LEFT(A12,6),1),'JAN_変換'!$A$2:$B$11,2,FALSE)</f>
        <v>#N/A</v>
      </c>
      <c r="AD12" s="10" t="e">
        <f>VLOOKUP(RIGHT(LEFT(A12,7),1),'JAN_変換'!$A$2:$B$11,2,FALSE)</f>
        <v>#N/A</v>
      </c>
      <c r="AE12" s="10" t="e">
        <f>VLOOKUP(RIGHT(LEFT(A12,8),1),'JAN_変換'!$C$2:$D$11,2,FALSE)</f>
        <v>#N/A</v>
      </c>
      <c r="AF12" s="10" t="e">
        <f>VLOOKUP(RIGHT(LEFT(A12,9),1),'JAN_変換'!$C$2:$D$11,2,FALSE)</f>
        <v>#N/A</v>
      </c>
      <c r="AG12" s="10" t="e">
        <f>VLOOKUP(RIGHT(LEFT(A12,10),1),'JAN_変換'!$C$2:$D$11,2,FALSE)</f>
        <v>#N/A</v>
      </c>
      <c r="AH12" s="10" t="e">
        <f>VLOOKUP(RIGHT(LEFT(A12,11),1),'JAN_変換'!$C$2:$D$11,2,FALSE)</f>
        <v>#N/A</v>
      </c>
      <c r="AI12" s="10" t="e">
        <f>VLOOKUP(RIGHT(LEFT(A12,12),1),'JAN_変換'!$C$2:$D$11,2,FALSE)</f>
        <v>#N/A</v>
      </c>
      <c r="AJ12" s="10" t="e">
        <f>VLOOKUP(RIGHT(LEFT(A12,13),1),'JAN_変換'!$C$2:$D$11,2,FALSE)</f>
        <v>#N/A</v>
      </c>
      <c r="AL12" s="3" t="e">
        <f t="shared" si="4"/>
        <v>#N/A</v>
      </c>
      <c r="AM12" s="3" t="e">
        <f t="shared" si="5"/>
        <v>#VALUE!</v>
      </c>
    </row>
    <row r="13" spans="1:39" ht="24" customHeight="1">
      <c r="A13" s="13"/>
      <c r="B13" s="26">
        <f>IF(A13="","",AL13)</f>
      </c>
      <c r="C13" s="27">
        <f t="shared" si="6"/>
      </c>
      <c r="D13" s="22">
        <f>IF(A13="","",VLOOKUP(A13,JAN13_DB!$A:$H,2,FALSE))</f>
      </c>
      <c r="E13" s="22">
        <f>IF(A13="","",VLOOKUP(A13,JAN13_DB!$A:$H,3,FALSE))</f>
      </c>
      <c r="F13" s="21">
        <f>IF(A13="","",VLOOKUP(A13,JAN13_DB!$A:$H,4,FALSE))</f>
      </c>
      <c r="G13" s="21">
        <f>IF(A13="","",VLOOKUP(A13,JAN13_DB!$A:$H,5,FALSE))</f>
      </c>
      <c r="H13" s="21">
        <f>IF(A13="","",VLOOKUP(A13,JAN13_DB!$A:$H,6,FALSE))</f>
      </c>
      <c r="I13" s="21">
        <f>IF(A13="","",VLOOKUP(A13,JAN13_DB!$A:$H,7,FALSE))</f>
      </c>
      <c r="J13" s="14">
        <f>IF(A13="","",IF(VLOOKUP(A13,JAN13_DB!$A:$H,8,FALSE)=0,"",VLOOKUP(A13,JAN13_DB!$A:$H,8,FALSE)))</f>
      </c>
      <c r="L13" s="3">
        <f>LEFT(A13,1)</f>
      </c>
      <c r="M13" s="3">
        <f>RIGHT(LEFT(A13,2),1)</f>
      </c>
      <c r="N13" s="3">
        <f>RIGHT(LEFT(A13,3),1)</f>
      </c>
      <c r="O13" s="3">
        <f>RIGHT(LEFT(A13,4),1)</f>
      </c>
      <c r="P13" s="3">
        <f>RIGHT(LEFT(A13,5),1)</f>
      </c>
      <c r="Q13" s="3">
        <f>RIGHT(LEFT(A13,6),1)</f>
      </c>
      <c r="R13" s="3">
        <f>RIGHT(LEFT(A13,7),1)</f>
      </c>
      <c r="S13" s="3">
        <f>RIGHT(LEFT(A13,8),1)</f>
      </c>
      <c r="T13" s="3">
        <f>RIGHT(LEFT(A13,9),1)</f>
      </c>
      <c r="U13" s="3">
        <f>RIGHT(LEFT(A13,10),1)</f>
      </c>
      <c r="V13" s="3">
        <f>RIGHT(LEFT(A13,11),1)</f>
      </c>
      <c r="W13" s="3">
        <f>RIGHT(LEFT(A13,12),1)</f>
      </c>
      <c r="X13" s="3">
        <f t="shared" si="0"/>
      </c>
      <c r="Y13" s="3">
        <f t="shared" si="1"/>
      </c>
      <c r="Z13" s="10" t="e">
        <f>VLOOKUP(RIGHT(LEFT(A13,3),1),'JAN_変換'!$A$2:$B$11,2,FALSE)</f>
        <v>#N/A</v>
      </c>
      <c r="AA13" s="10">
        <f t="shared" si="2"/>
      </c>
      <c r="AB13" s="10">
        <f t="shared" si="3"/>
      </c>
      <c r="AC13" s="10" t="e">
        <f>VLOOKUP(RIGHT(LEFT(A13,6),1),'JAN_変換'!$A$2:$B$11,2,FALSE)</f>
        <v>#N/A</v>
      </c>
      <c r="AD13" s="10" t="e">
        <f>VLOOKUP(RIGHT(LEFT(A13,7),1),'JAN_変換'!$A$2:$B$11,2,FALSE)</f>
        <v>#N/A</v>
      </c>
      <c r="AE13" s="10" t="e">
        <f>VLOOKUP(RIGHT(LEFT(A13,8),1),'JAN_変換'!$C$2:$D$11,2,FALSE)</f>
        <v>#N/A</v>
      </c>
      <c r="AF13" s="10" t="e">
        <f>VLOOKUP(RIGHT(LEFT(A13,9),1),'JAN_変換'!$C$2:$D$11,2,FALSE)</f>
        <v>#N/A</v>
      </c>
      <c r="AG13" s="10" t="e">
        <f>VLOOKUP(RIGHT(LEFT(A13,10),1),'JAN_変換'!$C$2:$D$11,2,FALSE)</f>
        <v>#N/A</v>
      </c>
      <c r="AH13" s="10" t="e">
        <f>VLOOKUP(RIGHT(LEFT(A13,11),1),'JAN_変換'!$C$2:$D$11,2,FALSE)</f>
        <v>#N/A</v>
      </c>
      <c r="AI13" s="10" t="e">
        <f>VLOOKUP(RIGHT(LEFT(A13,12),1),'JAN_変換'!$C$2:$D$11,2,FALSE)</f>
        <v>#N/A</v>
      </c>
      <c r="AJ13" s="10" t="e">
        <f>VLOOKUP(RIGHT(LEFT(A13,13),1),'JAN_変換'!$C$2:$D$11,2,FALSE)</f>
        <v>#N/A</v>
      </c>
      <c r="AL13" s="3" t="e">
        <f t="shared" si="4"/>
        <v>#N/A</v>
      </c>
      <c r="AM13" s="3" t="e">
        <f t="shared" si="5"/>
        <v>#VALUE!</v>
      </c>
    </row>
    <row r="14" spans="1:39" ht="24" customHeight="1">
      <c r="A14" s="13"/>
      <c r="B14" s="26">
        <f>IF(A14="","",AL14)</f>
      </c>
      <c r="C14" s="27">
        <f t="shared" si="6"/>
      </c>
      <c r="D14" s="22">
        <f>IF(A14="","",VLOOKUP(A14,JAN13_DB!$A:$H,2,FALSE))</f>
      </c>
      <c r="E14" s="22">
        <f>IF(A14="","",VLOOKUP(A14,JAN13_DB!$A:$H,3,FALSE))</f>
      </c>
      <c r="F14" s="21">
        <f>IF(A14="","",VLOOKUP(A14,JAN13_DB!$A:$H,4,FALSE))</f>
      </c>
      <c r="G14" s="21">
        <f>IF(A14="","",VLOOKUP(A14,JAN13_DB!$A:$H,5,FALSE))</f>
      </c>
      <c r="H14" s="21">
        <f>IF(A14="","",VLOOKUP(A14,JAN13_DB!$A:$H,6,FALSE))</f>
      </c>
      <c r="I14" s="21">
        <f>IF(A14="","",VLOOKUP(A14,JAN13_DB!$A:$H,7,FALSE))</f>
      </c>
      <c r="J14" s="14">
        <f>IF(A14="","",IF(VLOOKUP(A14,JAN13_DB!$A:$H,8,FALSE)=0,"",VLOOKUP(A14,JAN13_DB!$A:$H,8,FALSE)))</f>
      </c>
      <c r="L14" s="3">
        <f>LEFT(A14,1)</f>
      </c>
      <c r="M14" s="3">
        <f>RIGHT(LEFT(A14,2),1)</f>
      </c>
      <c r="N14" s="3">
        <f>RIGHT(LEFT(A14,3),1)</f>
      </c>
      <c r="O14" s="3">
        <f>RIGHT(LEFT(A14,4),1)</f>
      </c>
      <c r="P14" s="3">
        <f>RIGHT(LEFT(A14,5),1)</f>
      </c>
      <c r="Q14" s="3">
        <f>RIGHT(LEFT(A14,6),1)</f>
      </c>
      <c r="R14" s="3">
        <f>RIGHT(LEFT(A14,7),1)</f>
      </c>
      <c r="S14" s="3">
        <f>RIGHT(LEFT(A14,8),1)</f>
      </c>
      <c r="T14" s="3">
        <f>RIGHT(LEFT(A14,9),1)</f>
      </c>
      <c r="U14" s="3">
        <f>RIGHT(LEFT(A14,10),1)</f>
      </c>
      <c r="V14" s="3">
        <f>RIGHT(LEFT(A14,11),1)</f>
      </c>
      <c r="W14" s="3">
        <f>RIGHT(LEFT(A14,12),1)</f>
      </c>
      <c r="X14" s="3">
        <f t="shared" si="0"/>
      </c>
      <c r="Y14" s="3">
        <f t="shared" si="1"/>
      </c>
      <c r="Z14" s="10" t="e">
        <f>VLOOKUP(RIGHT(LEFT(A14,3),1),'JAN_変換'!$A$2:$B$11,2,FALSE)</f>
        <v>#N/A</v>
      </c>
      <c r="AA14" s="10">
        <f t="shared" si="2"/>
      </c>
      <c r="AB14" s="10">
        <f t="shared" si="3"/>
      </c>
      <c r="AC14" s="10" t="e">
        <f>VLOOKUP(RIGHT(LEFT(A14,6),1),'JAN_変換'!$A$2:$B$11,2,FALSE)</f>
        <v>#N/A</v>
      </c>
      <c r="AD14" s="10" t="e">
        <f>VLOOKUP(RIGHT(LEFT(A14,7),1),'JAN_変換'!$A$2:$B$11,2,FALSE)</f>
        <v>#N/A</v>
      </c>
      <c r="AE14" s="10" t="e">
        <f>VLOOKUP(RIGHT(LEFT(A14,8),1),'JAN_変換'!$C$2:$D$11,2,FALSE)</f>
        <v>#N/A</v>
      </c>
      <c r="AF14" s="10" t="e">
        <f>VLOOKUP(RIGHT(LEFT(A14,9),1),'JAN_変換'!$C$2:$D$11,2,FALSE)</f>
        <v>#N/A</v>
      </c>
      <c r="AG14" s="10" t="e">
        <f>VLOOKUP(RIGHT(LEFT(A14,10),1),'JAN_変換'!$C$2:$D$11,2,FALSE)</f>
        <v>#N/A</v>
      </c>
      <c r="AH14" s="10" t="e">
        <f>VLOOKUP(RIGHT(LEFT(A14,11),1),'JAN_変換'!$C$2:$D$11,2,FALSE)</f>
        <v>#N/A</v>
      </c>
      <c r="AI14" s="10" t="e">
        <f>VLOOKUP(RIGHT(LEFT(A14,12),1),'JAN_変換'!$C$2:$D$11,2,FALSE)</f>
        <v>#N/A</v>
      </c>
      <c r="AJ14" s="10" t="e">
        <f>VLOOKUP(RIGHT(LEFT(A14,13),1),'JAN_変換'!$C$2:$D$11,2,FALSE)</f>
        <v>#N/A</v>
      </c>
      <c r="AL14" s="3" t="e">
        <f t="shared" si="4"/>
        <v>#N/A</v>
      </c>
      <c r="AM14" s="3" t="e">
        <f t="shared" si="5"/>
        <v>#VALUE!</v>
      </c>
    </row>
    <row r="15" spans="1:39" ht="24" customHeight="1">
      <c r="A15" s="13"/>
      <c r="B15" s="26">
        <f>IF(A15="","",AL15)</f>
      </c>
      <c r="C15" s="27">
        <f t="shared" si="6"/>
      </c>
      <c r="D15" s="22">
        <f>IF(A15="","",VLOOKUP(A15,JAN13_DB!$A:$H,2,FALSE))</f>
      </c>
      <c r="E15" s="22">
        <f>IF(A15="","",VLOOKUP(A15,JAN13_DB!$A:$H,3,FALSE))</f>
      </c>
      <c r="F15" s="21">
        <f>IF(A15="","",VLOOKUP(A15,JAN13_DB!$A:$H,4,FALSE))</f>
      </c>
      <c r="G15" s="21">
        <f>IF(A15="","",VLOOKUP(A15,JAN13_DB!$A:$H,5,FALSE))</f>
      </c>
      <c r="H15" s="21">
        <f>IF(A15="","",VLOOKUP(A15,JAN13_DB!$A:$H,6,FALSE))</f>
      </c>
      <c r="I15" s="21">
        <f>IF(A15="","",VLOOKUP(A15,JAN13_DB!$A:$H,7,FALSE))</f>
      </c>
      <c r="J15" s="14">
        <f>IF(A15="","",IF(VLOOKUP(A15,JAN13_DB!$A:$H,8,FALSE)=0,"",VLOOKUP(A15,JAN13_DB!$A:$H,8,FALSE)))</f>
      </c>
      <c r="L15" s="3">
        <f>LEFT(A15,1)</f>
      </c>
      <c r="M15" s="3">
        <f>RIGHT(LEFT(A15,2),1)</f>
      </c>
      <c r="N15" s="3">
        <f>RIGHT(LEFT(A15,3),1)</f>
      </c>
      <c r="O15" s="3">
        <f>RIGHT(LEFT(A15,4),1)</f>
      </c>
      <c r="P15" s="3">
        <f>RIGHT(LEFT(A15,5),1)</f>
      </c>
      <c r="Q15" s="3">
        <f>RIGHT(LEFT(A15,6),1)</f>
      </c>
      <c r="R15" s="3">
        <f>RIGHT(LEFT(A15,7),1)</f>
      </c>
      <c r="S15" s="3">
        <f>RIGHT(LEFT(A15,8),1)</f>
      </c>
      <c r="T15" s="3">
        <f>RIGHT(LEFT(A15,9),1)</f>
      </c>
      <c r="U15" s="3">
        <f>RIGHT(LEFT(A15,10),1)</f>
      </c>
      <c r="V15" s="3">
        <f>RIGHT(LEFT(A15,11),1)</f>
      </c>
      <c r="W15" s="3">
        <f>RIGHT(LEFT(A15,12),1)</f>
      </c>
      <c r="X15" s="3">
        <f t="shared" si="0"/>
      </c>
      <c r="Y15" s="3">
        <f t="shared" si="1"/>
      </c>
      <c r="Z15" s="10" t="e">
        <f>VLOOKUP(RIGHT(LEFT(A15,3),1),'JAN_変換'!$A$2:$B$11,2,FALSE)</f>
        <v>#N/A</v>
      </c>
      <c r="AA15" s="10">
        <f t="shared" si="2"/>
      </c>
      <c r="AB15" s="10">
        <f t="shared" si="3"/>
      </c>
      <c r="AC15" s="10" t="e">
        <f>VLOOKUP(RIGHT(LEFT(A15,6),1),'JAN_変換'!$A$2:$B$11,2,FALSE)</f>
        <v>#N/A</v>
      </c>
      <c r="AD15" s="10" t="e">
        <f>VLOOKUP(RIGHT(LEFT(A15,7),1),'JAN_変換'!$A$2:$B$11,2,FALSE)</f>
        <v>#N/A</v>
      </c>
      <c r="AE15" s="10" t="e">
        <f>VLOOKUP(RIGHT(LEFT(A15,8),1),'JAN_変換'!$C$2:$D$11,2,FALSE)</f>
        <v>#N/A</v>
      </c>
      <c r="AF15" s="10" t="e">
        <f>VLOOKUP(RIGHT(LEFT(A15,9),1),'JAN_変換'!$C$2:$D$11,2,FALSE)</f>
        <v>#N/A</v>
      </c>
      <c r="AG15" s="10" t="e">
        <f>VLOOKUP(RIGHT(LEFT(A15,10),1),'JAN_変換'!$C$2:$D$11,2,FALSE)</f>
        <v>#N/A</v>
      </c>
      <c r="AH15" s="10" t="e">
        <f>VLOOKUP(RIGHT(LEFT(A15,11),1),'JAN_変換'!$C$2:$D$11,2,FALSE)</f>
        <v>#N/A</v>
      </c>
      <c r="AI15" s="10" t="e">
        <f>VLOOKUP(RIGHT(LEFT(A15,12),1),'JAN_変換'!$C$2:$D$11,2,FALSE)</f>
        <v>#N/A</v>
      </c>
      <c r="AJ15" s="10" t="e">
        <f>VLOOKUP(RIGHT(LEFT(A15,13),1),'JAN_変換'!$C$2:$D$11,2,FALSE)</f>
        <v>#N/A</v>
      </c>
      <c r="AL15" s="3" t="e">
        <f t="shared" si="4"/>
        <v>#N/A</v>
      </c>
      <c r="AM15" s="3" t="e">
        <f t="shared" si="5"/>
        <v>#VALUE!</v>
      </c>
    </row>
    <row r="16" spans="1:39" ht="24" customHeight="1">
      <c r="A16" s="13"/>
      <c r="B16" s="26">
        <f>IF(A16="","",AL16)</f>
      </c>
      <c r="C16" s="27">
        <f t="shared" si="6"/>
      </c>
      <c r="D16" s="22">
        <f>IF(A16="","",VLOOKUP(A16,JAN13_DB!$A:$H,2,FALSE))</f>
      </c>
      <c r="E16" s="22">
        <f>IF(A16="","",VLOOKUP(A16,JAN13_DB!$A:$H,3,FALSE))</f>
      </c>
      <c r="F16" s="21">
        <f>IF(A16="","",VLOOKUP(A16,JAN13_DB!$A:$H,4,FALSE))</f>
      </c>
      <c r="G16" s="21">
        <f>IF(A16="","",VLOOKUP(A16,JAN13_DB!$A:$H,5,FALSE))</f>
      </c>
      <c r="H16" s="21">
        <f>IF(A16="","",VLOOKUP(A16,JAN13_DB!$A:$H,6,FALSE))</f>
      </c>
      <c r="I16" s="21">
        <f>IF(A16="","",VLOOKUP(A16,JAN13_DB!$A:$H,7,FALSE))</f>
      </c>
      <c r="J16" s="14">
        <f>IF(A16="","",IF(VLOOKUP(A16,JAN13_DB!$A:$H,8,FALSE)=0,"",VLOOKUP(A16,JAN13_DB!$A:$H,8,FALSE)))</f>
      </c>
      <c r="L16" s="3">
        <f>LEFT(A16,1)</f>
      </c>
      <c r="M16" s="3">
        <f>RIGHT(LEFT(A16,2),1)</f>
      </c>
      <c r="N16" s="3">
        <f>RIGHT(LEFT(A16,3),1)</f>
      </c>
      <c r="O16" s="3">
        <f>RIGHT(LEFT(A16,4),1)</f>
      </c>
      <c r="P16" s="3">
        <f>RIGHT(LEFT(A16,5),1)</f>
      </c>
      <c r="Q16" s="3">
        <f>RIGHT(LEFT(A16,6),1)</f>
      </c>
      <c r="R16" s="3">
        <f>RIGHT(LEFT(A16,7),1)</f>
      </c>
      <c r="S16" s="3">
        <f>RIGHT(LEFT(A16,8),1)</f>
      </c>
      <c r="T16" s="3">
        <f>RIGHT(LEFT(A16,9),1)</f>
      </c>
      <c r="U16" s="3">
        <f>RIGHT(LEFT(A16,10),1)</f>
      </c>
      <c r="V16" s="3">
        <f>RIGHT(LEFT(A16,11),1)</f>
      </c>
      <c r="W16" s="3">
        <f>RIGHT(LEFT(A16,12),1)</f>
      </c>
      <c r="X16" s="3">
        <f t="shared" si="0"/>
      </c>
      <c r="Y16" s="3">
        <f t="shared" si="1"/>
      </c>
      <c r="Z16" s="10" t="e">
        <f>VLOOKUP(RIGHT(LEFT(A16,3),1),'JAN_変換'!$A$2:$B$11,2,FALSE)</f>
        <v>#N/A</v>
      </c>
      <c r="AA16" s="10">
        <f t="shared" si="2"/>
      </c>
      <c r="AB16" s="10">
        <f t="shared" si="3"/>
      </c>
      <c r="AC16" s="10" t="e">
        <f>VLOOKUP(RIGHT(LEFT(A16,6),1),'JAN_変換'!$A$2:$B$11,2,FALSE)</f>
        <v>#N/A</v>
      </c>
      <c r="AD16" s="10" t="e">
        <f>VLOOKUP(RIGHT(LEFT(A16,7),1),'JAN_変換'!$A$2:$B$11,2,FALSE)</f>
        <v>#N/A</v>
      </c>
      <c r="AE16" s="10" t="e">
        <f>VLOOKUP(RIGHT(LEFT(A16,8),1),'JAN_変換'!$C$2:$D$11,2,FALSE)</f>
        <v>#N/A</v>
      </c>
      <c r="AF16" s="10" t="e">
        <f>VLOOKUP(RIGHT(LEFT(A16,9),1),'JAN_変換'!$C$2:$D$11,2,FALSE)</f>
        <v>#N/A</v>
      </c>
      <c r="AG16" s="10" t="e">
        <f>VLOOKUP(RIGHT(LEFT(A16,10),1),'JAN_変換'!$C$2:$D$11,2,FALSE)</f>
        <v>#N/A</v>
      </c>
      <c r="AH16" s="10" t="e">
        <f>VLOOKUP(RIGHT(LEFT(A16,11),1),'JAN_変換'!$C$2:$D$11,2,FALSE)</f>
        <v>#N/A</v>
      </c>
      <c r="AI16" s="10" t="e">
        <f>VLOOKUP(RIGHT(LEFT(A16,12),1),'JAN_変換'!$C$2:$D$11,2,FALSE)</f>
        <v>#N/A</v>
      </c>
      <c r="AJ16" s="10" t="e">
        <f>VLOOKUP(RIGHT(LEFT(A16,13),1),'JAN_変換'!$C$2:$D$11,2,FALSE)</f>
        <v>#N/A</v>
      </c>
      <c r="AL16" s="3" t="e">
        <f t="shared" si="4"/>
        <v>#N/A</v>
      </c>
      <c r="AM16" s="3" t="e">
        <f t="shared" si="5"/>
        <v>#VALUE!</v>
      </c>
    </row>
    <row r="17" spans="1:39" ht="24" customHeight="1">
      <c r="A17" s="13"/>
      <c r="B17" s="26">
        <f>IF(A17="","",AL17)</f>
      </c>
      <c r="C17" s="27">
        <f t="shared" si="6"/>
      </c>
      <c r="D17" s="22">
        <f>IF(A17="","",VLOOKUP(A17,JAN13_DB!$A:$H,2,FALSE))</f>
      </c>
      <c r="E17" s="22">
        <f>IF(A17="","",VLOOKUP(A17,JAN13_DB!$A:$H,3,FALSE))</f>
      </c>
      <c r="F17" s="21">
        <f>IF(A17="","",VLOOKUP(A17,JAN13_DB!$A:$H,4,FALSE))</f>
      </c>
      <c r="G17" s="21">
        <f>IF(A17="","",VLOOKUP(A17,JAN13_DB!$A:$H,5,FALSE))</f>
      </c>
      <c r="H17" s="21">
        <f>IF(A17="","",VLOOKUP(A17,JAN13_DB!$A:$H,6,FALSE))</f>
      </c>
      <c r="I17" s="21">
        <f>IF(A17="","",VLOOKUP(A17,JAN13_DB!$A:$H,7,FALSE))</f>
      </c>
      <c r="J17" s="14">
        <f>IF(A17="","",IF(VLOOKUP(A17,JAN13_DB!$A:$H,8,FALSE)=0,"",VLOOKUP(A17,JAN13_DB!$A:$H,8,FALSE)))</f>
      </c>
      <c r="L17" s="3">
        <f>LEFT(A17,1)</f>
      </c>
      <c r="M17" s="3">
        <f>RIGHT(LEFT(A17,2),1)</f>
      </c>
      <c r="N17" s="3">
        <f>RIGHT(LEFT(A17,3),1)</f>
      </c>
      <c r="O17" s="3">
        <f>RIGHT(LEFT(A17,4),1)</f>
      </c>
      <c r="P17" s="3">
        <f>RIGHT(LEFT(A17,5),1)</f>
      </c>
      <c r="Q17" s="3">
        <f>RIGHT(LEFT(A17,6),1)</f>
      </c>
      <c r="R17" s="3">
        <f>RIGHT(LEFT(A17,7),1)</f>
      </c>
      <c r="S17" s="3">
        <f>RIGHT(LEFT(A17,8),1)</f>
      </c>
      <c r="T17" s="3">
        <f>RIGHT(LEFT(A17,9),1)</f>
      </c>
      <c r="U17" s="3">
        <f>RIGHT(LEFT(A17,10),1)</f>
      </c>
      <c r="V17" s="3">
        <f>RIGHT(LEFT(A17,11),1)</f>
      </c>
      <c r="W17" s="3">
        <f>RIGHT(LEFT(A17,12),1)</f>
      </c>
      <c r="X17" s="3">
        <f t="shared" si="0"/>
      </c>
      <c r="Y17" s="3">
        <f t="shared" si="1"/>
      </c>
      <c r="Z17" s="10" t="e">
        <f>VLOOKUP(RIGHT(LEFT(A17,3),1),'JAN_変換'!$A$2:$B$11,2,FALSE)</f>
        <v>#N/A</v>
      </c>
      <c r="AA17" s="10">
        <f t="shared" si="2"/>
      </c>
      <c r="AB17" s="10">
        <f t="shared" si="3"/>
      </c>
      <c r="AC17" s="10" t="e">
        <f>VLOOKUP(RIGHT(LEFT(A17,6),1),'JAN_変換'!$A$2:$B$11,2,FALSE)</f>
        <v>#N/A</v>
      </c>
      <c r="AD17" s="10" t="e">
        <f>VLOOKUP(RIGHT(LEFT(A17,7),1),'JAN_変換'!$A$2:$B$11,2,FALSE)</f>
        <v>#N/A</v>
      </c>
      <c r="AE17" s="10" t="e">
        <f>VLOOKUP(RIGHT(LEFT(A17,8),1),'JAN_変換'!$C$2:$D$11,2,FALSE)</f>
        <v>#N/A</v>
      </c>
      <c r="AF17" s="10" t="e">
        <f>VLOOKUP(RIGHT(LEFT(A17,9),1),'JAN_変換'!$C$2:$D$11,2,FALSE)</f>
        <v>#N/A</v>
      </c>
      <c r="AG17" s="10" t="e">
        <f>VLOOKUP(RIGHT(LEFT(A17,10),1),'JAN_変換'!$C$2:$D$11,2,FALSE)</f>
        <v>#N/A</v>
      </c>
      <c r="AH17" s="10" t="e">
        <f>VLOOKUP(RIGHT(LEFT(A17,11),1),'JAN_変換'!$C$2:$D$11,2,FALSE)</f>
        <v>#N/A</v>
      </c>
      <c r="AI17" s="10" t="e">
        <f>VLOOKUP(RIGHT(LEFT(A17,12),1),'JAN_変換'!$C$2:$D$11,2,FALSE)</f>
        <v>#N/A</v>
      </c>
      <c r="AJ17" s="10" t="e">
        <f>VLOOKUP(RIGHT(LEFT(A17,13),1),'JAN_変換'!$C$2:$D$11,2,FALSE)</f>
        <v>#N/A</v>
      </c>
      <c r="AL17" s="3" t="e">
        <f t="shared" si="4"/>
        <v>#N/A</v>
      </c>
      <c r="AM17" s="3" t="e">
        <f t="shared" si="5"/>
        <v>#VALUE!</v>
      </c>
    </row>
    <row r="18" spans="1:39" ht="24" customHeight="1">
      <c r="A18" s="13"/>
      <c r="B18" s="26">
        <f>IF(A18="","",AL18)</f>
      </c>
      <c r="C18" s="27">
        <f t="shared" si="6"/>
      </c>
      <c r="D18" s="22">
        <f>IF(A18="","",VLOOKUP(A18,JAN13_DB!$A:$H,2,FALSE))</f>
      </c>
      <c r="E18" s="22">
        <f>IF(A18="","",VLOOKUP(A18,JAN13_DB!$A:$H,3,FALSE))</f>
      </c>
      <c r="F18" s="21">
        <f>IF(A18="","",VLOOKUP(A18,JAN13_DB!$A:$H,4,FALSE))</f>
      </c>
      <c r="G18" s="21">
        <f>IF(A18="","",VLOOKUP(A18,JAN13_DB!$A:$H,5,FALSE))</f>
      </c>
      <c r="H18" s="21">
        <f>IF(A18="","",VLOOKUP(A18,JAN13_DB!$A:$H,6,FALSE))</f>
      </c>
      <c r="I18" s="21">
        <f>IF(A18="","",VLOOKUP(A18,JAN13_DB!$A:$H,7,FALSE))</f>
      </c>
      <c r="J18" s="14">
        <f>IF(A18="","",IF(VLOOKUP(A18,JAN13_DB!$A:$H,8,FALSE)=0,"",VLOOKUP(A18,JAN13_DB!$A:$H,8,FALSE)))</f>
      </c>
      <c r="L18" s="3">
        <f>LEFT(A18,1)</f>
      </c>
      <c r="M18" s="3">
        <f>RIGHT(LEFT(A18,2),1)</f>
      </c>
      <c r="N18" s="3">
        <f>RIGHT(LEFT(A18,3),1)</f>
      </c>
      <c r="O18" s="3">
        <f>RIGHT(LEFT(A18,4),1)</f>
      </c>
      <c r="P18" s="3">
        <f>RIGHT(LEFT(A18,5),1)</f>
      </c>
      <c r="Q18" s="3">
        <f>RIGHT(LEFT(A18,6),1)</f>
      </c>
      <c r="R18" s="3">
        <f>RIGHT(LEFT(A18,7),1)</f>
      </c>
      <c r="S18" s="3">
        <f>RIGHT(LEFT(A18,8),1)</f>
      </c>
      <c r="T18" s="3">
        <f>RIGHT(LEFT(A18,9),1)</f>
      </c>
      <c r="U18" s="3">
        <f>RIGHT(LEFT(A18,10),1)</f>
      </c>
      <c r="V18" s="3">
        <f>RIGHT(LEFT(A18,11),1)</f>
      </c>
      <c r="W18" s="3">
        <f>RIGHT(LEFT(A18,12),1)</f>
      </c>
      <c r="X18" s="3">
        <f t="shared" si="0"/>
      </c>
      <c r="Y18" s="3">
        <f t="shared" si="1"/>
      </c>
      <c r="Z18" s="10" t="e">
        <f>VLOOKUP(RIGHT(LEFT(A18,3),1),'JAN_変換'!$A$2:$B$11,2,FALSE)</f>
        <v>#N/A</v>
      </c>
      <c r="AA18" s="10">
        <f t="shared" si="2"/>
      </c>
      <c r="AB18" s="10">
        <f t="shared" si="3"/>
      </c>
      <c r="AC18" s="10" t="e">
        <f>VLOOKUP(RIGHT(LEFT(A18,6),1),'JAN_変換'!$A$2:$B$11,2,FALSE)</f>
        <v>#N/A</v>
      </c>
      <c r="AD18" s="10" t="e">
        <f>VLOOKUP(RIGHT(LEFT(A18,7),1),'JAN_変換'!$A$2:$B$11,2,FALSE)</f>
        <v>#N/A</v>
      </c>
      <c r="AE18" s="10" t="e">
        <f>VLOOKUP(RIGHT(LEFT(A18,8),1),'JAN_変換'!$C$2:$D$11,2,FALSE)</f>
        <v>#N/A</v>
      </c>
      <c r="AF18" s="10" t="e">
        <f>VLOOKUP(RIGHT(LEFT(A18,9),1),'JAN_変換'!$C$2:$D$11,2,FALSE)</f>
        <v>#N/A</v>
      </c>
      <c r="AG18" s="10" t="e">
        <f>VLOOKUP(RIGHT(LEFT(A18,10),1),'JAN_変換'!$C$2:$D$11,2,FALSE)</f>
        <v>#N/A</v>
      </c>
      <c r="AH18" s="10" t="e">
        <f>VLOOKUP(RIGHT(LEFT(A18,11),1),'JAN_変換'!$C$2:$D$11,2,FALSE)</f>
        <v>#N/A</v>
      </c>
      <c r="AI18" s="10" t="e">
        <f>VLOOKUP(RIGHT(LEFT(A18,12),1),'JAN_変換'!$C$2:$D$11,2,FALSE)</f>
        <v>#N/A</v>
      </c>
      <c r="AJ18" s="10" t="e">
        <f>VLOOKUP(RIGHT(LEFT(A18,13),1),'JAN_変換'!$C$2:$D$11,2,FALSE)</f>
        <v>#N/A</v>
      </c>
      <c r="AL18" s="3" t="e">
        <f t="shared" si="4"/>
        <v>#N/A</v>
      </c>
      <c r="AM18" s="3" t="e">
        <f t="shared" si="5"/>
        <v>#VALUE!</v>
      </c>
    </row>
    <row r="19" spans="1:39" ht="24" customHeight="1">
      <c r="A19" s="13"/>
      <c r="B19" s="26">
        <f>IF(A19="","",AL19)</f>
      </c>
      <c r="C19" s="27">
        <f t="shared" si="6"/>
      </c>
      <c r="D19" s="22">
        <f>IF(A19="","",VLOOKUP(A19,JAN13_DB!$A:$H,2,FALSE))</f>
      </c>
      <c r="E19" s="22">
        <f>IF(A19="","",VLOOKUP(A19,JAN13_DB!$A:$H,3,FALSE))</f>
      </c>
      <c r="F19" s="21">
        <f>IF(A19="","",VLOOKUP(A19,JAN13_DB!$A:$H,4,FALSE))</f>
      </c>
      <c r="G19" s="21">
        <f>IF(A19="","",VLOOKUP(A19,JAN13_DB!$A:$H,5,FALSE))</f>
      </c>
      <c r="H19" s="21">
        <f>IF(A19="","",VLOOKUP(A19,JAN13_DB!$A:$H,6,FALSE))</f>
      </c>
      <c r="I19" s="21">
        <f>IF(A19="","",VLOOKUP(A19,JAN13_DB!$A:$H,7,FALSE))</f>
      </c>
      <c r="J19" s="14">
        <f>IF(A19="","",IF(VLOOKUP(A19,JAN13_DB!$A:$H,8,FALSE)=0,"",VLOOKUP(A19,JAN13_DB!$A:$H,8,FALSE)))</f>
      </c>
      <c r="L19" s="3">
        <f>LEFT(A19,1)</f>
      </c>
      <c r="M19" s="3">
        <f>RIGHT(LEFT(A19,2),1)</f>
      </c>
      <c r="N19" s="3">
        <f>RIGHT(LEFT(A19,3),1)</f>
      </c>
      <c r="O19" s="3">
        <f>RIGHT(LEFT(A19,4),1)</f>
      </c>
      <c r="P19" s="3">
        <f>RIGHT(LEFT(A19,5),1)</f>
      </c>
      <c r="Q19" s="3">
        <f>RIGHT(LEFT(A19,6),1)</f>
      </c>
      <c r="R19" s="3">
        <f>RIGHT(LEFT(A19,7),1)</f>
      </c>
      <c r="S19" s="3">
        <f>RIGHT(LEFT(A19,8),1)</f>
      </c>
      <c r="T19" s="3">
        <f>RIGHT(LEFT(A19,9),1)</f>
      </c>
      <c r="U19" s="3">
        <f>RIGHT(LEFT(A19,10),1)</f>
      </c>
      <c r="V19" s="3">
        <f>RIGHT(LEFT(A19,11),1)</f>
      </c>
      <c r="W19" s="3">
        <f>RIGHT(LEFT(A19,12),1)</f>
      </c>
      <c r="X19" s="3">
        <f t="shared" si="0"/>
      </c>
      <c r="Y19" s="3">
        <f t="shared" si="1"/>
      </c>
      <c r="Z19" s="10" t="e">
        <f>VLOOKUP(RIGHT(LEFT(A19,3),1),'JAN_変換'!$A$2:$B$11,2,FALSE)</f>
        <v>#N/A</v>
      </c>
      <c r="AA19" s="10">
        <f t="shared" si="2"/>
      </c>
      <c r="AB19" s="10">
        <f t="shared" si="3"/>
      </c>
      <c r="AC19" s="10" t="e">
        <f>VLOOKUP(RIGHT(LEFT(A19,6),1),'JAN_変換'!$A$2:$B$11,2,FALSE)</f>
        <v>#N/A</v>
      </c>
      <c r="AD19" s="10" t="e">
        <f>VLOOKUP(RIGHT(LEFT(A19,7),1),'JAN_変換'!$A$2:$B$11,2,FALSE)</f>
        <v>#N/A</v>
      </c>
      <c r="AE19" s="10" t="e">
        <f>VLOOKUP(RIGHT(LEFT(A19,8),1),'JAN_変換'!$C$2:$D$11,2,FALSE)</f>
        <v>#N/A</v>
      </c>
      <c r="AF19" s="10" t="e">
        <f>VLOOKUP(RIGHT(LEFT(A19,9),1),'JAN_変換'!$C$2:$D$11,2,FALSE)</f>
        <v>#N/A</v>
      </c>
      <c r="AG19" s="10" t="e">
        <f>VLOOKUP(RIGHT(LEFT(A19,10),1),'JAN_変換'!$C$2:$D$11,2,FALSE)</f>
        <v>#N/A</v>
      </c>
      <c r="AH19" s="10" t="e">
        <f>VLOOKUP(RIGHT(LEFT(A19,11),1),'JAN_変換'!$C$2:$D$11,2,FALSE)</f>
        <v>#N/A</v>
      </c>
      <c r="AI19" s="10" t="e">
        <f>VLOOKUP(RIGHT(LEFT(A19,12),1),'JAN_変換'!$C$2:$D$11,2,FALSE)</f>
        <v>#N/A</v>
      </c>
      <c r="AJ19" s="10" t="e">
        <f>VLOOKUP(RIGHT(LEFT(A19,13),1),'JAN_変換'!$C$2:$D$11,2,FALSE)</f>
        <v>#N/A</v>
      </c>
      <c r="AL19" s="3" t="e">
        <f t="shared" si="4"/>
        <v>#N/A</v>
      </c>
      <c r="AM19" s="3" t="e">
        <f t="shared" si="5"/>
        <v>#VALUE!</v>
      </c>
    </row>
    <row r="20" spans="1:39" ht="24" customHeight="1">
      <c r="A20" s="13"/>
      <c r="B20" s="26">
        <f>IF(A20="","",AL20)</f>
      </c>
      <c r="C20" s="27">
        <f t="shared" si="6"/>
      </c>
      <c r="D20" s="22">
        <f>IF(A20="","",VLOOKUP(A20,JAN13_DB!$A:$H,2,FALSE))</f>
      </c>
      <c r="E20" s="22">
        <f>IF(A20="","",VLOOKUP(A20,JAN13_DB!$A:$H,3,FALSE))</f>
      </c>
      <c r="F20" s="21">
        <f>IF(A20="","",VLOOKUP(A20,JAN13_DB!$A:$H,4,FALSE))</f>
      </c>
      <c r="G20" s="21">
        <f>IF(A20="","",VLOOKUP(A20,JAN13_DB!$A:$H,5,FALSE))</f>
      </c>
      <c r="H20" s="21">
        <f>IF(A20="","",VLOOKUP(A20,JAN13_DB!$A:$H,6,FALSE))</f>
      </c>
      <c r="I20" s="21">
        <f>IF(A20="","",VLOOKUP(A20,JAN13_DB!$A:$H,7,FALSE))</f>
      </c>
      <c r="J20" s="14">
        <f>IF(A20="","",IF(VLOOKUP(A20,JAN13_DB!$A:$H,8,FALSE)=0,"",VLOOKUP(A20,JAN13_DB!$A:$H,8,FALSE)))</f>
      </c>
      <c r="L20" s="3">
        <f>LEFT(A20,1)</f>
      </c>
      <c r="M20" s="3">
        <f>RIGHT(LEFT(A20,2),1)</f>
      </c>
      <c r="N20" s="3">
        <f>RIGHT(LEFT(A20,3),1)</f>
      </c>
      <c r="O20" s="3">
        <f>RIGHT(LEFT(A20,4),1)</f>
      </c>
      <c r="P20" s="3">
        <f>RIGHT(LEFT(A20,5),1)</f>
      </c>
      <c r="Q20" s="3">
        <f>RIGHT(LEFT(A20,6),1)</f>
      </c>
      <c r="R20" s="3">
        <f>RIGHT(LEFT(A20,7),1)</f>
      </c>
      <c r="S20" s="3">
        <f>RIGHT(LEFT(A20,8),1)</f>
      </c>
      <c r="T20" s="3">
        <f>RIGHT(LEFT(A20,9),1)</f>
      </c>
      <c r="U20" s="3">
        <f>RIGHT(LEFT(A20,10),1)</f>
      </c>
      <c r="V20" s="3">
        <f>RIGHT(LEFT(A20,11),1)</f>
      </c>
      <c r="W20" s="3">
        <f>RIGHT(LEFT(A20,12),1)</f>
      </c>
      <c r="X20" s="3">
        <f t="shared" si="0"/>
      </c>
      <c r="Y20" s="3">
        <f t="shared" si="1"/>
      </c>
      <c r="Z20" s="10" t="e">
        <f>VLOOKUP(RIGHT(LEFT(A20,3),1),'JAN_変換'!$A$2:$B$11,2,FALSE)</f>
        <v>#N/A</v>
      </c>
      <c r="AA20" s="10">
        <f t="shared" si="2"/>
      </c>
      <c r="AB20" s="10">
        <f t="shared" si="3"/>
      </c>
      <c r="AC20" s="10" t="e">
        <f>VLOOKUP(RIGHT(LEFT(A20,6),1),'JAN_変換'!$A$2:$B$11,2,FALSE)</f>
        <v>#N/A</v>
      </c>
      <c r="AD20" s="10" t="e">
        <f>VLOOKUP(RIGHT(LEFT(A20,7),1),'JAN_変換'!$A$2:$B$11,2,FALSE)</f>
        <v>#N/A</v>
      </c>
      <c r="AE20" s="10" t="e">
        <f>VLOOKUP(RIGHT(LEFT(A20,8),1),'JAN_変換'!$C$2:$D$11,2,FALSE)</f>
        <v>#N/A</v>
      </c>
      <c r="AF20" s="10" t="e">
        <f>VLOOKUP(RIGHT(LEFT(A20,9),1),'JAN_変換'!$C$2:$D$11,2,FALSE)</f>
        <v>#N/A</v>
      </c>
      <c r="AG20" s="10" t="e">
        <f>VLOOKUP(RIGHT(LEFT(A20,10),1),'JAN_変換'!$C$2:$D$11,2,FALSE)</f>
        <v>#N/A</v>
      </c>
      <c r="AH20" s="10" t="e">
        <f>VLOOKUP(RIGHT(LEFT(A20,11),1),'JAN_変換'!$C$2:$D$11,2,FALSE)</f>
        <v>#N/A</v>
      </c>
      <c r="AI20" s="10" t="e">
        <f>VLOOKUP(RIGHT(LEFT(A20,12),1),'JAN_変換'!$C$2:$D$11,2,FALSE)</f>
        <v>#N/A</v>
      </c>
      <c r="AJ20" s="10" t="e">
        <f>VLOOKUP(RIGHT(LEFT(A20,13),1),'JAN_変換'!$C$2:$D$11,2,FALSE)</f>
        <v>#N/A</v>
      </c>
      <c r="AL20" s="3" t="e">
        <f t="shared" si="4"/>
        <v>#N/A</v>
      </c>
      <c r="AM20" s="3" t="e">
        <f t="shared" si="5"/>
        <v>#VALUE!</v>
      </c>
    </row>
    <row r="21" spans="1:39" ht="24" customHeight="1">
      <c r="A21" s="13"/>
      <c r="B21" s="26">
        <f>IF(A21="","",AL21)</f>
      </c>
      <c r="C21" s="27">
        <f t="shared" si="6"/>
      </c>
      <c r="D21" s="22">
        <f>IF(A21="","",VLOOKUP(A21,JAN13_DB!$A:$H,2,FALSE))</f>
      </c>
      <c r="E21" s="22">
        <f>IF(A21="","",VLOOKUP(A21,JAN13_DB!$A:$H,3,FALSE))</f>
      </c>
      <c r="F21" s="21">
        <f>IF(A21="","",VLOOKUP(A21,JAN13_DB!$A:$H,4,FALSE))</f>
      </c>
      <c r="G21" s="21">
        <f>IF(A21="","",VLOOKUP(A21,JAN13_DB!$A:$H,5,FALSE))</f>
      </c>
      <c r="H21" s="21">
        <f>IF(A21="","",VLOOKUP(A21,JAN13_DB!$A:$H,6,FALSE))</f>
      </c>
      <c r="I21" s="21">
        <f>IF(A21="","",VLOOKUP(A21,JAN13_DB!$A:$H,7,FALSE))</f>
      </c>
      <c r="J21" s="14">
        <f>IF(A21="","",IF(VLOOKUP(A21,JAN13_DB!$A:$H,8,FALSE)=0,"",VLOOKUP(A21,JAN13_DB!$A:$H,8,FALSE)))</f>
      </c>
      <c r="L21" s="3">
        <f>LEFT(A21,1)</f>
      </c>
      <c r="M21" s="3">
        <f>RIGHT(LEFT(A21,2),1)</f>
      </c>
      <c r="N21" s="3">
        <f>RIGHT(LEFT(A21,3),1)</f>
      </c>
      <c r="O21" s="3">
        <f>RIGHT(LEFT(A21,4),1)</f>
      </c>
      <c r="P21" s="3">
        <f>RIGHT(LEFT(A21,5),1)</f>
      </c>
      <c r="Q21" s="3">
        <f>RIGHT(LEFT(A21,6),1)</f>
      </c>
      <c r="R21" s="3">
        <f>RIGHT(LEFT(A21,7),1)</f>
      </c>
      <c r="S21" s="3">
        <f>RIGHT(LEFT(A21,8),1)</f>
      </c>
      <c r="T21" s="3">
        <f>RIGHT(LEFT(A21,9),1)</f>
      </c>
      <c r="U21" s="3">
        <f>RIGHT(LEFT(A21,10),1)</f>
      </c>
      <c r="V21" s="3">
        <f>RIGHT(LEFT(A21,11),1)</f>
      </c>
      <c r="W21" s="3">
        <f>RIGHT(LEFT(A21,12),1)</f>
      </c>
      <c r="X21" s="3">
        <f t="shared" si="0"/>
      </c>
      <c r="Y21" s="3">
        <f t="shared" si="1"/>
      </c>
      <c r="Z21" s="10" t="e">
        <f>VLOOKUP(RIGHT(LEFT(A21,3),1),'JAN_変換'!$A$2:$B$11,2,FALSE)</f>
        <v>#N/A</v>
      </c>
      <c r="AA21" s="10">
        <f t="shared" si="2"/>
      </c>
      <c r="AB21" s="10">
        <f t="shared" si="3"/>
      </c>
      <c r="AC21" s="10" t="e">
        <f>VLOOKUP(RIGHT(LEFT(A21,6),1),'JAN_変換'!$A$2:$B$11,2,FALSE)</f>
        <v>#N/A</v>
      </c>
      <c r="AD21" s="10" t="e">
        <f>VLOOKUP(RIGHT(LEFT(A21,7),1),'JAN_変換'!$A$2:$B$11,2,FALSE)</f>
        <v>#N/A</v>
      </c>
      <c r="AE21" s="10" t="e">
        <f>VLOOKUP(RIGHT(LEFT(A21,8),1),'JAN_変換'!$C$2:$D$11,2,FALSE)</f>
        <v>#N/A</v>
      </c>
      <c r="AF21" s="10" t="e">
        <f>VLOOKUP(RIGHT(LEFT(A21,9),1),'JAN_変換'!$C$2:$D$11,2,FALSE)</f>
        <v>#N/A</v>
      </c>
      <c r="AG21" s="10" t="e">
        <f>VLOOKUP(RIGHT(LEFT(A21,10),1),'JAN_変換'!$C$2:$D$11,2,FALSE)</f>
        <v>#N/A</v>
      </c>
      <c r="AH21" s="10" t="e">
        <f>VLOOKUP(RIGHT(LEFT(A21,11),1),'JAN_変換'!$C$2:$D$11,2,FALSE)</f>
        <v>#N/A</v>
      </c>
      <c r="AI21" s="10" t="e">
        <f>VLOOKUP(RIGHT(LEFT(A21,12),1),'JAN_変換'!$C$2:$D$11,2,FALSE)</f>
        <v>#N/A</v>
      </c>
      <c r="AJ21" s="10" t="e">
        <f>VLOOKUP(RIGHT(LEFT(A21,13),1),'JAN_変換'!$C$2:$D$11,2,FALSE)</f>
        <v>#N/A</v>
      </c>
      <c r="AL21" s="3" t="e">
        <f t="shared" si="4"/>
        <v>#N/A</v>
      </c>
      <c r="AM21" s="3" t="e">
        <f t="shared" si="5"/>
        <v>#VALUE!</v>
      </c>
    </row>
    <row r="22" spans="1:39" ht="24" customHeight="1">
      <c r="A22" s="13"/>
      <c r="B22" s="26">
        <f>IF(A22="","",AL22)</f>
      </c>
      <c r="C22" s="27">
        <f t="shared" si="6"/>
      </c>
      <c r="D22" s="22">
        <f>IF(A22="","",VLOOKUP(A22,JAN13_DB!$A:$H,2,FALSE))</f>
      </c>
      <c r="E22" s="22">
        <f>IF(A22="","",VLOOKUP(A22,JAN13_DB!$A:$H,3,FALSE))</f>
      </c>
      <c r="F22" s="21">
        <f>IF(A22="","",VLOOKUP(A22,JAN13_DB!$A:$H,4,FALSE))</f>
      </c>
      <c r="G22" s="21">
        <f>IF(A22="","",VLOOKUP(A22,JAN13_DB!$A:$H,5,FALSE))</f>
      </c>
      <c r="H22" s="21">
        <f>IF(A22="","",VLOOKUP(A22,JAN13_DB!$A:$H,6,FALSE))</f>
      </c>
      <c r="I22" s="21">
        <f>IF(A22="","",VLOOKUP(A22,JAN13_DB!$A:$H,7,FALSE))</f>
      </c>
      <c r="J22" s="14">
        <f>IF(A22="","",IF(VLOOKUP(A22,JAN13_DB!$A:$H,8,FALSE)=0,"",VLOOKUP(A22,JAN13_DB!$A:$H,8,FALSE)))</f>
      </c>
      <c r="L22" s="3">
        <f>LEFT(A22,1)</f>
      </c>
      <c r="M22" s="3">
        <f>RIGHT(LEFT(A22,2),1)</f>
      </c>
      <c r="N22" s="3">
        <f>RIGHT(LEFT(A22,3),1)</f>
      </c>
      <c r="O22" s="3">
        <f>RIGHT(LEFT(A22,4),1)</f>
      </c>
      <c r="P22" s="3">
        <f>RIGHT(LEFT(A22,5),1)</f>
      </c>
      <c r="Q22" s="3">
        <f>RIGHT(LEFT(A22,6),1)</f>
      </c>
      <c r="R22" s="3">
        <f>RIGHT(LEFT(A22,7),1)</f>
      </c>
      <c r="S22" s="3">
        <f>RIGHT(LEFT(A22,8),1)</f>
      </c>
      <c r="T22" s="3">
        <f>RIGHT(LEFT(A22,9),1)</f>
      </c>
      <c r="U22" s="3">
        <f>RIGHT(LEFT(A22,10),1)</f>
      </c>
      <c r="V22" s="3">
        <f>RIGHT(LEFT(A22,11),1)</f>
      </c>
      <c r="W22" s="3">
        <f>RIGHT(LEFT(A22,12),1)</f>
      </c>
      <c r="X22" s="3">
        <f t="shared" si="0"/>
      </c>
      <c r="Y22" s="3">
        <f t="shared" si="1"/>
      </c>
      <c r="Z22" s="10" t="e">
        <f>VLOOKUP(RIGHT(LEFT(A22,3),1),'JAN_変換'!$A$2:$B$11,2,FALSE)</f>
        <v>#N/A</v>
      </c>
      <c r="AA22" s="10">
        <f t="shared" si="2"/>
      </c>
      <c r="AB22" s="10">
        <f t="shared" si="3"/>
      </c>
      <c r="AC22" s="10" t="e">
        <f>VLOOKUP(RIGHT(LEFT(A22,6),1),'JAN_変換'!$A$2:$B$11,2,FALSE)</f>
        <v>#N/A</v>
      </c>
      <c r="AD22" s="10" t="e">
        <f>VLOOKUP(RIGHT(LEFT(A22,7),1),'JAN_変換'!$A$2:$B$11,2,FALSE)</f>
        <v>#N/A</v>
      </c>
      <c r="AE22" s="10" t="e">
        <f>VLOOKUP(RIGHT(LEFT(A22,8),1),'JAN_変換'!$C$2:$D$11,2,FALSE)</f>
        <v>#N/A</v>
      </c>
      <c r="AF22" s="10" t="e">
        <f>VLOOKUP(RIGHT(LEFT(A22,9),1),'JAN_変換'!$C$2:$D$11,2,FALSE)</f>
        <v>#N/A</v>
      </c>
      <c r="AG22" s="10" t="e">
        <f>VLOOKUP(RIGHT(LEFT(A22,10),1),'JAN_変換'!$C$2:$D$11,2,FALSE)</f>
        <v>#N/A</v>
      </c>
      <c r="AH22" s="10" t="e">
        <f>VLOOKUP(RIGHT(LEFT(A22,11),1),'JAN_変換'!$C$2:$D$11,2,FALSE)</f>
        <v>#N/A</v>
      </c>
      <c r="AI22" s="10" t="e">
        <f>VLOOKUP(RIGHT(LEFT(A22,12),1),'JAN_変換'!$C$2:$D$11,2,FALSE)</f>
        <v>#N/A</v>
      </c>
      <c r="AJ22" s="10" t="e">
        <f>VLOOKUP(RIGHT(LEFT(A22,13),1),'JAN_変換'!$C$2:$D$11,2,FALSE)</f>
        <v>#N/A</v>
      </c>
      <c r="AL22" s="3" t="e">
        <f t="shared" si="4"/>
        <v>#N/A</v>
      </c>
      <c r="AM22" s="3" t="e">
        <f t="shared" si="5"/>
        <v>#VALUE!</v>
      </c>
    </row>
    <row r="23" spans="1:39" ht="24" customHeight="1">
      <c r="A23" s="13"/>
      <c r="B23" s="26">
        <f>IF(A23="","",AL23)</f>
      </c>
      <c r="C23" s="27">
        <f t="shared" si="6"/>
      </c>
      <c r="D23" s="22">
        <f>IF(A23="","",VLOOKUP(A23,JAN13_DB!$A:$H,2,FALSE))</f>
      </c>
      <c r="E23" s="22">
        <f>IF(A23="","",VLOOKUP(A23,JAN13_DB!$A:$H,3,FALSE))</f>
      </c>
      <c r="F23" s="21">
        <f>IF(A23="","",VLOOKUP(A23,JAN13_DB!$A:$H,4,FALSE))</f>
      </c>
      <c r="G23" s="21">
        <f>IF(A23="","",VLOOKUP(A23,JAN13_DB!$A:$H,5,FALSE))</f>
      </c>
      <c r="H23" s="21">
        <f>IF(A23="","",VLOOKUP(A23,JAN13_DB!$A:$H,6,FALSE))</f>
      </c>
      <c r="I23" s="21">
        <f>IF(A23="","",VLOOKUP(A23,JAN13_DB!$A:$H,7,FALSE))</f>
      </c>
      <c r="J23" s="14">
        <f>IF(A23="","",IF(VLOOKUP(A23,JAN13_DB!$A:$H,8,FALSE)=0,"",VLOOKUP(A23,JAN13_DB!$A:$H,8,FALSE)))</f>
      </c>
      <c r="L23" s="3">
        <f>LEFT(A23,1)</f>
      </c>
      <c r="M23" s="3">
        <f>RIGHT(LEFT(A23,2),1)</f>
      </c>
      <c r="N23" s="3">
        <f>RIGHT(LEFT(A23,3),1)</f>
      </c>
      <c r="O23" s="3">
        <f>RIGHT(LEFT(A23,4),1)</f>
      </c>
      <c r="P23" s="3">
        <f>RIGHT(LEFT(A23,5),1)</f>
      </c>
      <c r="Q23" s="3">
        <f>RIGHT(LEFT(A23,6),1)</f>
      </c>
      <c r="R23" s="3">
        <f>RIGHT(LEFT(A23,7),1)</f>
      </c>
      <c r="S23" s="3">
        <f>RIGHT(LEFT(A23,8),1)</f>
      </c>
      <c r="T23" s="3">
        <f>RIGHT(LEFT(A23,9),1)</f>
      </c>
      <c r="U23" s="3">
        <f>RIGHT(LEFT(A23,10),1)</f>
      </c>
      <c r="V23" s="3">
        <f>RIGHT(LEFT(A23,11),1)</f>
      </c>
      <c r="W23" s="3">
        <f>RIGHT(LEFT(A23,12),1)</f>
      </c>
      <c r="X23" s="3">
        <f t="shared" si="0"/>
      </c>
      <c r="Y23" s="3">
        <f t="shared" si="1"/>
      </c>
      <c r="Z23" s="10" t="e">
        <f>VLOOKUP(RIGHT(LEFT(A23,3),1),'JAN_変換'!$A$2:$B$11,2,FALSE)</f>
        <v>#N/A</v>
      </c>
      <c r="AA23" s="10">
        <f t="shared" si="2"/>
      </c>
      <c r="AB23" s="10">
        <f t="shared" si="3"/>
      </c>
      <c r="AC23" s="10" t="e">
        <f>VLOOKUP(RIGHT(LEFT(A23,6),1),'JAN_変換'!$A$2:$B$11,2,FALSE)</f>
        <v>#N/A</v>
      </c>
      <c r="AD23" s="10" t="e">
        <f>VLOOKUP(RIGHT(LEFT(A23,7),1),'JAN_変換'!$A$2:$B$11,2,FALSE)</f>
        <v>#N/A</v>
      </c>
      <c r="AE23" s="10" t="e">
        <f>VLOOKUP(RIGHT(LEFT(A23,8),1),'JAN_変換'!$C$2:$D$11,2,FALSE)</f>
        <v>#N/A</v>
      </c>
      <c r="AF23" s="10" t="e">
        <f>VLOOKUP(RIGHT(LEFT(A23,9),1),'JAN_変換'!$C$2:$D$11,2,FALSE)</f>
        <v>#N/A</v>
      </c>
      <c r="AG23" s="10" t="e">
        <f>VLOOKUP(RIGHT(LEFT(A23,10),1),'JAN_変換'!$C$2:$D$11,2,FALSE)</f>
        <v>#N/A</v>
      </c>
      <c r="AH23" s="10" t="e">
        <f>VLOOKUP(RIGHT(LEFT(A23,11),1),'JAN_変換'!$C$2:$D$11,2,FALSE)</f>
        <v>#N/A</v>
      </c>
      <c r="AI23" s="10" t="e">
        <f>VLOOKUP(RIGHT(LEFT(A23,12),1),'JAN_変換'!$C$2:$D$11,2,FALSE)</f>
        <v>#N/A</v>
      </c>
      <c r="AJ23" s="10" t="e">
        <f>VLOOKUP(RIGHT(LEFT(A23,13),1),'JAN_変換'!$C$2:$D$11,2,FALSE)</f>
        <v>#N/A</v>
      </c>
      <c r="AL23" s="3" t="e">
        <f t="shared" si="4"/>
        <v>#N/A</v>
      </c>
      <c r="AM23" s="3" t="e">
        <f t="shared" si="5"/>
        <v>#VALUE!</v>
      </c>
    </row>
    <row r="24" spans="1:39" ht="24" customHeight="1">
      <c r="A24" s="13"/>
      <c r="B24" s="26">
        <f>IF(A24="","",AL24)</f>
      </c>
      <c r="C24" s="27">
        <f t="shared" si="6"/>
      </c>
      <c r="D24" s="22">
        <f>IF(A24="","",VLOOKUP(A24,JAN13_DB!$A:$H,2,FALSE))</f>
      </c>
      <c r="E24" s="22">
        <f>IF(A24="","",VLOOKUP(A24,JAN13_DB!$A:$H,3,FALSE))</f>
      </c>
      <c r="F24" s="21">
        <f>IF(A24="","",VLOOKUP(A24,JAN13_DB!$A:$H,4,FALSE))</f>
      </c>
      <c r="G24" s="21">
        <f>IF(A24="","",VLOOKUP(A24,JAN13_DB!$A:$H,5,FALSE))</f>
      </c>
      <c r="H24" s="21">
        <f>IF(A24="","",VLOOKUP(A24,JAN13_DB!$A:$H,6,FALSE))</f>
      </c>
      <c r="I24" s="21">
        <f>IF(A24="","",VLOOKUP(A24,JAN13_DB!$A:$H,7,FALSE))</f>
      </c>
      <c r="J24" s="14">
        <f>IF(A24="","",IF(VLOOKUP(A24,JAN13_DB!$A:$H,8,FALSE)=0,"",VLOOKUP(A24,JAN13_DB!$A:$H,8,FALSE)))</f>
      </c>
      <c r="L24" s="3">
        <f>LEFT(A24,1)</f>
      </c>
      <c r="M24" s="3">
        <f>RIGHT(LEFT(A24,2),1)</f>
      </c>
      <c r="N24" s="3">
        <f>RIGHT(LEFT(A24,3),1)</f>
      </c>
      <c r="O24" s="3">
        <f>RIGHT(LEFT(A24,4),1)</f>
      </c>
      <c r="P24" s="3">
        <f>RIGHT(LEFT(A24,5),1)</f>
      </c>
      <c r="Q24" s="3">
        <f>RIGHT(LEFT(A24,6),1)</f>
      </c>
      <c r="R24" s="3">
        <f>RIGHT(LEFT(A24,7),1)</f>
      </c>
      <c r="S24" s="3">
        <f>RIGHT(LEFT(A24,8),1)</f>
      </c>
      <c r="T24" s="3">
        <f>RIGHT(LEFT(A24,9),1)</f>
      </c>
      <c r="U24" s="3">
        <f>RIGHT(LEFT(A24,10),1)</f>
      </c>
      <c r="V24" s="3">
        <f>RIGHT(LEFT(A24,11),1)</f>
      </c>
      <c r="W24" s="3">
        <f>RIGHT(LEFT(A24,12),1)</f>
      </c>
      <c r="X24" s="3">
        <f t="shared" si="0"/>
      </c>
      <c r="Y24" s="3">
        <f t="shared" si="1"/>
      </c>
      <c r="Z24" s="10" t="e">
        <f>VLOOKUP(RIGHT(LEFT(A24,3),1),'JAN_変換'!$A$2:$B$11,2,FALSE)</f>
        <v>#N/A</v>
      </c>
      <c r="AA24" s="10">
        <f t="shared" si="2"/>
      </c>
      <c r="AB24" s="10">
        <f t="shared" si="3"/>
      </c>
      <c r="AC24" s="10" t="e">
        <f>VLOOKUP(RIGHT(LEFT(A24,6),1),'JAN_変換'!$A$2:$B$11,2,FALSE)</f>
        <v>#N/A</v>
      </c>
      <c r="AD24" s="10" t="e">
        <f>VLOOKUP(RIGHT(LEFT(A24,7),1),'JAN_変換'!$A$2:$B$11,2,FALSE)</f>
        <v>#N/A</v>
      </c>
      <c r="AE24" s="10" t="e">
        <f>VLOOKUP(RIGHT(LEFT(A24,8),1),'JAN_変換'!$C$2:$D$11,2,FALSE)</f>
        <v>#N/A</v>
      </c>
      <c r="AF24" s="10" t="e">
        <f>VLOOKUP(RIGHT(LEFT(A24,9),1),'JAN_変換'!$C$2:$D$11,2,FALSE)</f>
        <v>#N/A</v>
      </c>
      <c r="AG24" s="10" t="e">
        <f>VLOOKUP(RIGHT(LEFT(A24,10),1),'JAN_変換'!$C$2:$D$11,2,FALSE)</f>
        <v>#N/A</v>
      </c>
      <c r="AH24" s="10" t="e">
        <f>VLOOKUP(RIGHT(LEFT(A24,11),1),'JAN_変換'!$C$2:$D$11,2,FALSE)</f>
        <v>#N/A</v>
      </c>
      <c r="AI24" s="10" t="e">
        <f>VLOOKUP(RIGHT(LEFT(A24,12),1),'JAN_変換'!$C$2:$D$11,2,FALSE)</f>
        <v>#N/A</v>
      </c>
      <c r="AJ24" s="10" t="e">
        <f>VLOOKUP(RIGHT(LEFT(A24,13),1),'JAN_変換'!$C$2:$D$11,2,FALSE)</f>
        <v>#N/A</v>
      </c>
      <c r="AL24" s="3" t="e">
        <f t="shared" si="4"/>
        <v>#N/A</v>
      </c>
      <c r="AM24" s="3" t="e">
        <f t="shared" si="5"/>
        <v>#VALUE!</v>
      </c>
    </row>
    <row r="25" spans="1:39" ht="24" customHeight="1">
      <c r="A25" s="13"/>
      <c r="B25" s="26">
        <f>IF(A25="","",AL25)</f>
      </c>
      <c r="C25" s="27">
        <f t="shared" si="6"/>
      </c>
      <c r="D25" s="22">
        <f>IF(A25="","",VLOOKUP(A25,JAN13_DB!$A:$H,2,FALSE))</f>
      </c>
      <c r="E25" s="22">
        <f>IF(A25="","",VLOOKUP(A25,JAN13_DB!$A:$H,3,FALSE))</f>
      </c>
      <c r="F25" s="21">
        <f>IF(A25="","",VLOOKUP(A25,JAN13_DB!$A:$H,4,FALSE))</f>
      </c>
      <c r="G25" s="21">
        <f>IF(A25="","",VLOOKUP(A25,JAN13_DB!$A:$H,5,FALSE))</f>
      </c>
      <c r="H25" s="21">
        <f>IF(A25="","",VLOOKUP(A25,JAN13_DB!$A:$H,6,FALSE))</f>
      </c>
      <c r="I25" s="21">
        <f>IF(A25="","",VLOOKUP(A25,JAN13_DB!$A:$H,7,FALSE))</f>
      </c>
      <c r="J25" s="14">
        <f>IF(A25="","",IF(VLOOKUP(A25,JAN13_DB!$A:$H,8,FALSE)=0,"",VLOOKUP(A25,JAN13_DB!$A:$H,8,FALSE)))</f>
      </c>
      <c r="L25" s="3">
        <f>LEFT(A25,1)</f>
      </c>
      <c r="M25" s="3">
        <f>RIGHT(LEFT(A25,2),1)</f>
      </c>
      <c r="N25" s="3">
        <f>RIGHT(LEFT(A25,3),1)</f>
      </c>
      <c r="O25" s="3">
        <f>RIGHT(LEFT(A25,4),1)</f>
      </c>
      <c r="P25" s="3">
        <f>RIGHT(LEFT(A25,5),1)</f>
      </c>
      <c r="Q25" s="3">
        <f>RIGHT(LEFT(A25,6),1)</f>
      </c>
      <c r="R25" s="3">
        <f>RIGHT(LEFT(A25,7),1)</f>
      </c>
      <c r="S25" s="3">
        <f>RIGHT(LEFT(A25,8),1)</f>
      </c>
      <c r="T25" s="3">
        <f>RIGHT(LEFT(A25,9),1)</f>
      </c>
      <c r="U25" s="3">
        <f>RIGHT(LEFT(A25,10),1)</f>
      </c>
      <c r="V25" s="3">
        <f>RIGHT(LEFT(A25,11),1)</f>
      </c>
      <c r="W25" s="3">
        <f>RIGHT(LEFT(A25,12),1)</f>
      </c>
      <c r="X25" s="3">
        <f t="shared" si="0"/>
      </c>
      <c r="Y25" s="3">
        <f t="shared" si="1"/>
      </c>
      <c r="Z25" s="10" t="e">
        <f>VLOOKUP(RIGHT(LEFT(A25,3),1),'JAN_変換'!$A$2:$B$11,2,FALSE)</f>
        <v>#N/A</v>
      </c>
      <c r="AA25" s="10">
        <f t="shared" si="2"/>
      </c>
      <c r="AB25" s="10">
        <f t="shared" si="3"/>
      </c>
      <c r="AC25" s="10" t="e">
        <f>VLOOKUP(RIGHT(LEFT(A25,6),1),'JAN_変換'!$A$2:$B$11,2,FALSE)</f>
        <v>#N/A</v>
      </c>
      <c r="AD25" s="10" t="e">
        <f>VLOOKUP(RIGHT(LEFT(A25,7),1),'JAN_変換'!$A$2:$B$11,2,FALSE)</f>
        <v>#N/A</v>
      </c>
      <c r="AE25" s="10" t="e">
        <f>VLOOKUP(RIGHT(LEFT(A25,8),1),'JAN_変換'!$C$2:$D$11,2,FALSE)</f>
        <v>#N/A</v>
      </c>
      <c r="AF25" s="10" t="e">
        <f>VLOOKUP(RIGHT(LEFT(A25,9),1),'JAN_変換'!$C$2:$D$11,2,FALSE)</f>
        <v>#N/A</v>
      </c>
      <c r="AG25" s="10" t="e">
        <f>VLOOKUP(RIGHT(LEFT(A25,10),1),'JAN_変換'!$C$2:$D$11,2,FALSE)</f>
        <v>#N/A</v>
      </c>
      <c r="AH25" s="10" t="e">
        <f>VLOOKUP(RIGHT(LEFT(A25,11),1),'JAN_変換'!$C$2:$D$11,2,FALSE)</f>
        <v>#N/A</v>
      </c>
      <c r="AI25" s="10" t="e">
        <f>VLOOKUP(RIGHT(LEFT(A25,12),1),'JAN_変換'!$C$2:$D$11,2,FALSE)</f>
        <v>#N/A</v>
      </c>
      <c r="AJ25" s="10" t="e">
        <f>VLOOKUP(RIGHT(LEFT(A25,13),1),'JAN_変換'!$C$2:$D$11,2,FALSE)</f>
        <v>#N/A</v>
      </c>
      <c r="AL25" s="3" t="e">
        <f t="shared" si="4"/>
        <v>#N/A</v>
      </c>
      <c r="AM25" s="3" t="e">
        <f t="shared" si="5"/>
        <v>#VALUE!</v>
      </c>
    </row>
    <row r="26" spans="1:39" ht="24" customHeight="1">
      <c r="A26" s="13"/>
      <c r="B26" s="26">
        <f>IF(A26="","",AL26)</f>
      </c>
      <c r="C26" s="27">
        <f t="shared" si="6"/>
      </c>
      <c r="D26" s="22">
        <f>IF(A26="","",VLOOKUP(A26,JAN13_DB!$A:$H,2,FALSE))</f>
      </c>
      <c r="E26" s="22">
        <f>IF(A26="","",VLOOKUP(A26,JAN13_DB!$A:$H,3,FALSE))</f>
      </c>
      <c r="F26" s="21">
        <f>IF(A26="","",VLOOKUP(A26,JAN13_DB!$A:$H,4,FALSE))</f>
      </c>
      <c r="G26" s="21">
        <f>IF(A26="","",VLOOKUP(A26,JAN13_DB!$A:$H,5,FALSE))</f>
      </c>
      <c r="H26" s="21">
        <f>IF(A26="","",VLOOKUP(A26,JAN13_DB!$A:$H,6,FALSE))</f>
      </c>
      <c r="I26" s="21">
        <f>IF(A26="","",VLOOKUP(A26,JAN13_DB!$A:$H,7,FALSE))</f>
      </c>
      <c r="J26" s="14">
        <f>IF(A26="","",IF(VLOOKUP(A26,JAN13_DB!$A:$H,8,FALSE)=0,"",VLOOKUP(A26,JAN13_DB!$A:$H,8,FALSE)))</f>
      </c>
      <c r="L26" s="3">
        <f>LEFT(A26,1)</f>
      </c>
      <c r="M26" s="3">
        <f>RIGHT(LEFT(A26,2),1)</f>
      </c>
      <c r="N26" s="3">
        <f>RIGHT(LEFT(A26,3),1)</f>
      </c>
      <c r="O26" s="3">
        <f>RIGHT(LEFT(A26,4),1)</f>
      </c>
      <c r="P26" s="3">
        <f>RIGHT(LEFT(A26,5),1)</f>
      </c>
      <c r="Q26" s="3">
        <f>RIGHT(LEFT(A26,6),1)</f>
      </c>
      <c r="R26" s="3">
        <f>RIGHT(LEFT(A26,7),1)</f>
      </c>
      <c r="S26" s="3">
        <f>RIGHT(LEFT(A26,8),1)</f>
      </c>
      <c r="T26" s="3">
        <f>RIGHT(LEFT(A26,9),1)</f>
      </c>
      <c r="U26" s="3">
        <f>RIGHT(LEFT(A26,10),1)</f>
      </c>
      <c r="V26" s="3">
        <f>RIGHT(LEFT(A26,11),1)</f>
      </c>
      <c r="W26" s="3">
        <f>RIGHT(LEFT(A26,12),1)</f>
      </c>
      <c r="X26" s="3">
        <f t="shared" si="0"/>
      </c>
      <c r="Y26" s="3">
        <f t="shared" si="1"/>
      </c>
      <c r="Z26" s="10" t="e">
        <f>VLOOKUP(RIGHT(LEFT(A26,3),1),'JAN_変換'!$A$2:$B$11,2,FALSE)</f>
        <v>#N/A</v>
      </c>
      <c r="AA26" s="10">
        <f t="shared" si="2"/>
      </c>
      <c r="AB26" s="10">
        <f t="shared" si="3"/>
      </c>
      <c r="AC26" s="10" t="e">
        <f>VLOOKUP(RIGHT(LEFT(A26,6),1),'JAN_変換'!$A$2:$B$11,2,FALSE)</f>
        <v>#N/A</v>
      </c>
      <c r="AD26" s="10" t="e">
        <f>VLOOKUP(RIGHT(LEFT(A26,7),1),'JAN_変換'!$A$2:$B$11,2,FALSE)</f>
        <v>#N/A</v>
      </c>
      <c r="AE26" s="10" t="e">
        <f>VLOOKUP(RIGHT(LEFT(A26,8),1),'JAN_変換'!$C$2:$D$11,2,FALSE)</f>
        <v>#N/A</v>
      </c>
      <c r="AF26" s="10" t="e">
        <f>VLOOKUP(RIGHT(LEFT(A26,9),1),'JAN_変換'!$C$2:$D$11,2,FALSE)</f>
        <v>#N/A</v>
      </c>
      <c r="AG26" s="10" t="e">
        <f>VLOOKUP(RIGHT(LEFT(A26,10),1),'JAN_変換'!$C$2:$D$11,2,FALSE)</f>
        <v>#N/A</v>
      </c>
      <c r="AH26" s="10" t="e">
        <f>VLOOKUP(RIGHT(LEFT(A26,11),1),'JAN_変換'!$C$2:$D$11,2,FALSE)</f>
        <v>#N/A</v>
      </c>
      <c r="AI26" s="10" t="e">
        <f>VLOOKUP(RIGHT(LEFT(A26,12),1),'JAN_変換'!$C$2:$D$11,2,FALSE)</f>
        <v>#N/A</v>
      </c>
      <c r="AJ26" s="10" t="e">
        <f>VLOOKUP(RIGHT(LEFT(A26,13),1),'JAN_変換'!$C$2:$D$11,2,FALSE)</f>
        <v>#N/A</v>
      </c>
      <c r="AL26" s="3" t="e">
        <f t="shared" si="4"/>
        <v>#N/A</v>
      </c>
      <c r="AM26" s="3" t="e">
        <f t="shared" si="5"/>
        <v>#VALUE!</v>
      </c>
    </row>
    <row r="27" spans="1:39" ht="24" customHeight="1">
      <c r="A27" s="13"/>
      <c r="B27" s="26">
        <f>IF(A27="","",AL27)</f>
      </c>
      <c r="C27" s="27">
        <f t="shared" si="6"/>
      </c>
      <c r="D27" s="22">
        <f>IF(A27="","",VLOOKUP(A27,JAN13_DB!$A:$H,2,FALSE))</f>
      </c>
      <c r="E27" s="22">
        <f>IF(A27="","",VLOOKUP(A27,JAN13_DB!$A:$H,3,FALSE))</f>
      </c>
      <c r="F27" s="21">
        <f>IF(A27="","",VLOOKUP(A27,JAN13_DB!$A:$H,4,FALSE))</f>
      </c>
      <c r="G27" s="21">
        <f>IF(A27="","",VLOOKUP(A27,JAN13_DB!$A:$H,5,FALSE))</f>
      </c>
      <c r="H27" s="21">
        <f>IF(A27="","",VLOOKUP(A27,JAN13_DB!$A:$H,6,FALSE))</f>
      </c>
      <c r="I27" s="21">
        <f>IF(A27="","",VLOOKUP(A27,JAN13_DB!$A:$H,7,FALSE))</f>
      </c>
      <c r="J27" s="14">
        <f>IF(A27="","",IF(VLOOKUP(A27,JAN13_DB!$A:$H,8,FALSE)=0,"",VLOOKUP(A27,JAN13_DB!$A:$H,8,FALSE)))</f>
      </c>
      <c r="L27" s="3">
        <f>LEFT(A27,1)</f>
      </c>
      <c r="M27" s="3">
        <f>RIGHT(LEFT(A27,2),1)</f>
      </c>
      <c r="N27" s="3">
        <f>RIGHT(LEFT(A27,3),1)</f>
      </c>
      <c r="O27" s="3">
        <f>RIGHT(LEFT(A27,4),1)</f>
      </c>
      <c r="P27" s="3">
        <f>RIGHT(LEFT(A27,5),1)</f>
      </c>
      <c r="Q27" s="3">
        <f>RIGHT(LEFT(A27,6),1)</f>
      </c>
      <c r="R27" s="3">
        <f>RIGHT(LEFT(A27,7),1)</f>
      </c>
      <c r="S27" s="3">
        <f>RIGHT(LEFT(A27,8),1)</f>
      </c>
      <c r="T27" s="3">
        <f>RIGHT(LEFT(A27,9),1)</f>
      </c>
      <c r="U27" s="3">
        <f>RIGHT(LEFT(A27,10),1)</f>
      </c>
      <c r="V27" s="3">
        <f>RIGHT(LEFT(A27,11),1)</f>
      </c>
      <c r="W27" s="3">
        <f>RIGHT(LEFT(A27,12),1)</f>
      </c>
      <c r="X27" s="3">
        <f t="shared" si="0"/>
      </c>
      <c r="Y27" s="3">
        <f t="shared" si="1"/>
      </c>
      <c r="Z27" s="10" t="e">
        <f>VLOOKUP(RIGHT(LEFT(A27,3),1),'JAN_変換'!$A$2:$B$11,2,FALSE)</f>
        <v>#N/A</v>
      </c>
      <c r="AA27" s="10">
        <f t="shared" si="2"/>
      </c>
      <c r="AB27" s="10">
        <f t="shared" si="3"/>
      </c>
      <c r="AC27" s="10" t="e">
        <f>VLOOKUP(RIGHT(LEFT(A27,6),1),'JAN_変換'!$A$2:$B$11,2,FALSE)</f>
        <v>#N/A</v>
      </c>
      <c r="AD27" s="10" t="e">
        <f>VLOOKUP(RIGHT(LEFT(A27,7),1),'JAN_変換'!$A$2:$B$11,2,FALSE)</f>
        <v>#N/A</v>
      </c>
      <c r="AE27" s="10" t="e">
        <f>VLOOKUP(RIGHT(LEFT(A27,8),1),'JAN_変換'!$C$2:$D$11,2,FALSE)</f>
        <v>#N/A</v>
      </c>
      <c r="AF27" s="10" t="e">
        <f>VLOOKUP(RIGHT(LEFT(A27,9),1),'JAN_変換'!$C$2:$D$11,2,FALSE)</f>
        <v>#N/A</v>
      </c>
      <c r="AG27" s="10" t="e">
        <f>VLOOKUP(RIGHT(LEFT(A27,10),1),'JAN_変換'!$C$2:$D$11,2,FALSE)</f>
        <v>#N/A</v>
      </c>
      <c r="AH27" s="10" t="e">
        <f>VLOOKUP(RIGHT(LEFT(A27,11),1),'JAN_変換'!$C$2:$D$11,2,FALSE)</f>
        <v>#N/A</v>
      </c>
      <c r="AI27" s="10" t="e">
        <f>VLOOKUP(RIGHT(LEFT(A27,12),1),'JAN_変換'!$C$2:$D$11,2,FALSE)</f>
        <v>#N/A</v>
      </c>
      <c r="AJ27" s="10" t="e">
        <f>VLOOKUP(RIGHT(LEFT(A27,13),1),'JAN_変換'!$C$2:$D$11,2,FALSE)</f>
        <v>#N/A</v>
      </c>
      <c r="AL27" s="3" t="e">
        <f t="shared" si="4"/>
        <v>#N/A</v>
      </c>
      <c r="AM27" s="3" t="e">
        <f t="shared" si="5"/>
        <v>#VALUE!</v>
      </c>
    </row>
    <row r="28" spans="1:39" ht="24" customHeight="1">
      <c r="A28" s="13"/>
      <c r="B28" s="26">
        <f>IF(A28="","",AL28)</f>
      </c>
      <c r="C28" s="27">
        <f t="shared" si="6"/>
      </c>
      <c r="D28" s="22">
        <f>IF(A28="","",VLOOKUP(A28,JAN13_DB!$A:$H,2,FALSE))</f>
      </c>
      <c r="E28" s="22">
        <f>IF(A28="","",VLOOKUP(A28,JAN13_DB!$A:$H,3,FALSE))</f>
      </c>
      <c r="F28" s="21">
        <f>IF(A28="","",VLOOKUP(A28,JAN13_DB!$A:$H,4,FALSE))</f>
      </c>
      <c r="G28" s="21">
        <f>IF(A28="","",VLOOKUP(A28,JAN13_DB!$A:$H,5,FALSE))</f>
      </c>
      <c r="H28" s="21">
        <f>IF(A28="","",VLOOKUP(A28,JAN13_DB!$A:$H,6,FALSE))</f>
      </c>
      <c r="I28" s="21">
        <f>IF(A28="","",VLOOKUP(A28,JAN13_DB!$A:$H,7,FALSE))</f>
      </c>
      <c r="J28" s="14">
        <f>IF(A28="","",IF(VLOOKUP(A28,JAN13_DB!$A:$H,8,FALSE)=0,"",VLOOKUP(A28,JAN13_DB!$A:$H,8,FALSE)))</f>
      </c>
      <c r="L28" s="3">
        <f>LEFT(A28,1)</f>
      </c>
      <c r="M28" s="3">
        <f>RIGHT(LEFT(A28,2),1)</f>
      </c>
      <c r="N28" s="3">
        <f>RIGHT(LEFT(A28,3),1)</f>
      </c>
      <c r="O28" s="3">
        <f>RIGHT(LEFT(A28,4),1)</f>
      </c>
      <c r="P28" s="3">
        <f>RIGHT(LEFT(A28,5),1)</f>
      </c>
      <c r="Q28" s="3">
        <f>RIGHT(LEFT(A28,6),1)</f>
      </c>
      <c r="R28" s="3">
        <f>RIGHT(LEFT(A28,7),1)</f>
      </c>
      <c r="S28" s="3">
        <f>RIGHT(LEFT(A28,8),1)</f>
      </c>
      <c r="T28" s="3">
        <f>RIGHT(LEFT(A28,9),1)</f>
      </c>
      <c r="U28" s="3">
        <f>RIGHT(LEFT(A28,10),1)</f>
      </c>
      <c r="V28" s="3">
        <f>RIGHT(LEFT(A28,11),1)</f>
      </c>
      <c r="W28" s="3">
        <f>RIGHT(LEFT(A28,12),1)</f>
      </c>
      <c r="X28" s="3">
        <f t="shared" si="0"/>
      </c>
      <c r="Y28" s="3">
        <f t="shared" si="1"/>
      </c>
      <c r="Z28" s="10" t="e">
        <f>VLOOKUP(RIGHT(LEFT(A28,3),1),'JAN_変換'!$A$2:$B$11,2,FALSE)</f>
        <v>#N/A</v>
      </c>
      <c r="AA28" s="10">
        <f t="shared" si="2"/>
      </c>
      <c r="AB28" s="10">
        <f t="shared" si="3"/>
      </c>
      <c r="AC28" s="10" t="e">
        <f>VLOOKUP(RIGHT(LEFT(A28,6),1),'JAN_変換'!$A$2:$B$11,2,FALSE)</f>
        <v>#N/A</v>
      </c>
      <c r="AD28" s="10" t="e">
        <f>VLOOKUP(RIGHT(LEFT(A28,7),1),'JAN_変換'!$A$2:$B$11,2,FALSE)</f>
        <v>#N/A</v>
      </c>
      <c r="AE28" s="10" t="e">
        <f>VLOOKUP(RIGHT(LEFT(A28,8),1),'JAN_変換'!$C$2:$D$11,2,FALSE)</f>
        <v>#N/A</v>
      </c>
      <c r="AF28" s="10" t="e">
        <f>VLOOKUP(RIGHT(LEFT(A28,9),1),'JAN_変換'!$C$2:$D$11,2,FALSE)</f>
        <v>#N/A</v>
      </c>
      <c r="AG28" s="10" t="e">
        <f>VLOOKUP(RIGHT(LEFT(A28,10),1),'JAN_変換'!$C$2:$D$11,2,FALSE)</f>
        <v>#N/A</v>
      </c>
      <c r="AH28" s="10" t="e">
        <f>VLOOKUP(RIGHT(LEFT(A28,11),1),'JAN_変換'!$C$2:$D$11,2,FALSE)</f>
        <v>#N/A</v>
      </c>
      <c r="AI28" s="10" t="e">
        <f>VLOOKUP(RIGHT(LEFT(A28,12),1),'JAN_変換'!$C$2:$D$11,2,FALSE)</f>
        <v>#N/A</v>
      </c>
      <c r="AJ28" s="10" t="e">
        <f>VLOOKUP(RIGHT(LEFT(A28,13),1),'JAN_変換'!$C$2:$D$11,2,FALSE)</f>
        <v>#N/A</v>
      </c>
      <c r="AL28" s="3" t="e">
        <f t="shared" si="4"/>
        <v>#N/A</v>
      </c>
      <c r="AM28" s="3" t="e">
        <f t="shared" si="5"/>
        <v>#VALUE!</v>
      </c>
    </row>
    <row r="29" spans="1:39" ht="24" customHeight="1">
      <c r="A29" s="13"/>
      <c r="B29" s="26">
        <f>IF(A29="","",AL29)</f>
      </c>
      <c r="C29" s="27">
        <f t="shared" si="6"/>
      </c>
      <c r="D29" s="22">
        <f>IF(A29="","",VLOOKUP(A29,JAN13_DB!$A:$H,2,FALSE))</f>
      </c>
      <c r="E29" s="22">
        <f>IF(A29="","",VLOOKUP(A29,JAN13_DB!$A:$H,3,FALSE))</f>
      </c>
      <c r="F29" s="21">
        <f>IF(A29="","",VLOOKUP(A29,JAN13_DB!$A:$H,4,FALSE))</f>
      </c>
      <c r="G29" s="21">
        <f>IF(A29="","",VLOOKUP(A29,JAN13_DB!$A:$H,5,FALSE))</f>
      </c>
      <c r="H29" s="21">
        <f>IF(A29="","",VLOOKUP(A29,JAN13_DB!$A:$H,6,FALSE))</f>
      </c>
      <c r="I29" s="21">
        <f>IF(A29="","",VLOOKUP(A29,JAN13_DB!$A:$H,7,FALSE))</f>
      </c>
      <c r="J29" s="14">
        <f>IF(A29="","",IF(VLOOKUP(A29,JAN13_DB!$A:$H,8,FALSE)=0,"",VLOOKUP(A29,JAN13_DB!$A:$H,8,FALSE)))</f>
      </c>
      <c r="L29" s="3">
        <f>LEFT(A29,1)</f>
      </c>
      <c r="M29" s="3">
        <f>RIGHT(LEFT(A29,2),1)</f>
      </c>
      <c r="N29" s="3">
        <f>RIGHT(LEFT(A29,3),1)</f>
      </c>
      <c r="O29" s="3">
        <f>RIGHT(LEFT(A29,4),1)</f>
      </c>
      <c r="P29" s="3">
        <f>RIGHT(LEFT(A29,5),1)</f>
      </c>
      <c r="Q29" s="3">
        <f>RIGHT(LEFT(A29,6),1)</f>
      </c>
      <c r="R29" s="3">
        <f>RIGHT(LEFT(A29,7),1)</f>
      </c>
      <c r="S29" s="3">
        <f>RIGHT(LEFT(A29,8),1)</f>
      </c>
      <c r="T29" s="3">
        <f>RIGHT(LEFT(A29,9),1)</f>
      </c>
      <c r="U29" s="3">
        <f>RIGHT(LEFT(A29,10),1)</f>
      </c>
      <c r="V29" s="3">
        <f>RIGHT(LEFT(A29,11),1)</f>
      </c>
      <c r="W29" s="3">
        <f>RIGHT(LEFT(A29,12),1)</f>
      </c>
      <c r="X29" s="3">
        <f t="shared" si="0"/>
      </c>
      <c r="Y29" s="3">
        <f t="shared" si="1"/>
      </c>
      <c r="Z29" s="10" t="e">
        <f>VLOOKUP(RIGHT(LEFT(A29,3),1),'JAN_変換'!$A$2:$B$11,2,FALSE)</f>
        <v>#N/A</v>
      </c>
      <c r="AA29" s="10">
        <f t="shared" si="2"/>
      </c>
      <c r="AB29" s="10">
        <f t="shared" si="3"/>
      </c>
      <c r="AC29" s="10" t="e">
        <f>VLOOKUP(RIGHT(LEFT(A29,6),1),'JAN_変換'!$A$2:$B$11,2,FALSE)</f>
        <v>#N/A</v>
      </c>
      <c r="AD29" s="10" t="e">
        <f>VLOOKUP(RIGHT(LEFT(A29,7),1),'JAN_変換'!$A$2:$B$11,2,FALSE)</f>
        <v>#N/A</v>
      </c>
      <c r="AE29" s="10" t="e">
        <f>VLOOKUP(RIGHT(LEFT(A29,8),1),'JAN_変換'!$C$2:$D$11,2,FALSE)</f>
        <v>#N/A</v>
      </c>
      <c r="AF29" s="10" t="e">
        <f>VLOOKUP(RIGHT(LEFT(A29,9),1),'JAN_変換'!$C$2:$D$11,2,FALSE)</f>
        <v>#N/A</v>
      </c>
      <c r="AG29" s="10" t="e">
        <f>VLOOKUP(RIGHT(LEFT(A29,10),1),'JAN_変換'!$C$2:$D$11,2,FALSE)</f>
        <v>#N/A</v>
      </c>
      <c r="AH29" s="10" t="e">
        <f>VLOOKUP(RIGHT(LEFT(A29,11),1),'JAN_変換'!$C$2:$D$11,2,FALSE)</f>
        <v>#N/A</v>
      </c>
      <c r="AI29" s="10" t="e">
        <f>VLOOKUP(RIGHT(LEFT(A29,12),1),'JAN_変換'!$C$2:$D$11,2,FALSE)</f>
        <v>#N/A</v>
      </c>
      <c r="AJ29" s="10" t="e">
        <f>VLOOKUP(RIGHT(LEFT(A29,13),1),'JAN_変換'!$C$2:$D$11,2,FALSE)</f>
        <v>#N/A</v>
      </c>
      <c r="AL29" s="3" t="e">
        <f t="shared" si="4"/>
        <v>#N/A</v>
      </c>
      <c r="AM29" s="3" t="e">
        <f t="shared" si="5"/>
        <v>#VALUE!</v>
      </c>
    </row>
    <row r="30" spans="1:39" ht="24" customHeight="1">
      <c r="A30" s="13"/>
      <c r="B30" s="26">
        <f>IF(A30="","",AL30)</f>
      </c>
      <c r="C30" s="27">
        <f t="shared" si="6"/>
      </c>
      <c r="D30" s="22">
        <f>IF(A30="","",VLOOKUP(A30,JAN13_DB!$A:$H,2,FALSE))</f>
      </c>
      <c r="E30" s="22">
        <f>IF(A30="","",VLOOKUP(A30,JAN13_DB!$A:$H,3,FALSE))</f>
      </c>
      <c r="F30" s="21">
        <f>IF(A30="","",VLOOKUP(A30,JAN13_DB!$A:$H,4,FALSE))</f>
      </c>
      <c r="G30" s="21">
        <f>IF(A30="","",VLOOKUP(A30,JAN13_DB!$A:$H,5,FALSE))</f>
      </c>
      <c r="H30" s="21">
        <f>IF(A30="","",VLOOKUP(A30,JAN13_DB!$A:$H,6,FALSE))</f>
      </c>
      <c r="I30" s="21">
        <f>IF(A30="","",VLOOKUP(A30,JAN13_DB!$A:$H,7,FALSE))</f>
      </c>
      <c r="J30" s="14">
        <f>IF(A30="","",IF(VLOOKUP(A30,JAN13_DB!$A:$H,8,FALSE)=0,"",VLOOKUP(A30,JAN13_DB!$A:$H,8,FALSE)))</f>
      </c>
      <c r="L30" s="3">
        <f>LEFT(A30,1)</f>
      </c>
      <c r="M30" s="3">
        <f>RIGHT(LEFT(A30,2),1)</f>
      </c>
      <c r="N30" s="3">
        <f>RIGHT(LEFT(A30,3),1)</f>
      </c>
      <c r="O30" s="3">
        <f>RIGHT(LEFT(A30,4),1)</f>
      </c>
      <c r="P30" s="3">
        <f>RIGHT(LEFT(A30,5),1)</f>
      </c>
      <c r="Q30" s="3">
        <f>RIGHT(LEFT(A30,6),1)</f>
      </c>
      <c r="R30" s="3">
        <f>RIGHT(LEFT(A30,7),1)</f>
      </c>
      <c r="S30" s="3">
        <f>RIGHT(LEFT(A30,8),1)</f>
      </c>
      <c r="T30" s="3">
        <f>RIGHT(LEFT(A30,9),1)</f>
      </c>
      <c r="U30" s="3">
        <f>RIGHT(LEFT(A30,10),1)</f>
      </c>
      <c r="V30" s="3">
        <f>RIGHT(LEFT(A30,11),1)</f>
      </c>
      <c r="W30" s="3">
        <f>RIGHT(LEFT(A30,12),1)</f>
      </c>
      <c r="X30" s="3">
        <f t="shared" si="0"/>
      </c>
      <c r="Y30" s="3">
        <f t="shared" si="1"/>
      </c>
      <c r="Z30" s="10" t="e">
        <f>VLOOKUP(RIGHT(LEFT(A30,3),1),'JAN_変換'!$A$2:$B$11,2,FALSE)</f>
        <v>#N/A</v>
      </c>
      <c r="AA30" s="10">
        <f t="shared" si="2"/>
      </c>
      <c r="AB30" s="10">
        <f t="shared" si="3"/>
      </c>
      <c r="AC30" s="10" t="e">
        <f>VLOOKUP(RIGHT(LEFT(A30,6),1),'JAN_変換'!$A$2:$B$11,2,FALSE)</f>
        <v>#N/A</v>
      </c>
      <c r="AD30" s="10" t="e">
        <f>VLOOKUP(RIGHT(LEFT(A30,7),1),'JAN_変換'!$A$2:$B$11,2,FALSE)</f>
        <v>#N/A</v>
      </c>
      <c r="AE30" s="10" t="e">
        <f>VLOOKUP(RIGHT(LEFT(A30,8),1),'JAN_変換'!$C$2:$D$11,2,FALSE)</f>
        <v>#N/A</v>
      </c>
      <c r="AF30" s="10" t="e">
        <f>VLOOKUP(RIGHT(LEFT(A30,9),1),'JAN_変換'!$C$2:$D$11,2,FALSE)</f>
        <v>#N/A</v>
      </c>
      <c r="AG30" s="10" t="e">
        <f>VLOOKUP(RIGHT(LEFT(A30,10),1),'JAN_変換'!$C$2:$D$11,2,FALSE)</f>
        <v>#N/A</v>
      </c>
      <c r="AH30" s="10" t="e">
        <f>VLOOKUP(RIGHT(LEFT(A30,11),1),'JAN_変換'!$C$2:$D$11,2,FALSE)</f>
        <v>#N/A</v>
      </c>
      <c r="AI30" s="10" t="e">
        <f>VLOOKUP(RIGHT(LEFT(A30,12),1),'JAN_変換'!$C$2:$D$11,2,FALSE)</f>
        <v>#N/A</v>
      </c>
      <c r="AJ30" s="10" t="e">
        <f>VLOOKUP(RIGHT(LEFT(A30,13),1),'JAN_変換'!$C$2:$D$11,2,FALSE)</f>
        <v>#N/A</v>
      </c>
      <c r="AL30" s="3" t="e">
        <f t="shared" si="4"/>
        <v>#N/A</v>
      </c>
      <c r="AM30" s="3" t="e">
        <f t="shared" si="5"/>
        <v>#VALUE!</v>
      </c>
    </row>
    <row r="31" spans="1:39" ht="24" customHeight="1">
      <c r="A31" s="13"/>
      <c r="B31" s="26">
        <f>IF(A31="","",AL31)</f>
      </c>
      <c r="C31" s="27">
        <f t="shared" si="6"/>
      </c>
      <c r="D31" s="22">
        <f>IF(A31="","",VLOOKUP(A31,JAN13_DB!$A:$H,2,FALSE))</f>
      </c>
      <c r="E31" s="22">
        <f>IF(A31="","",VLOOKUP(A31,JAN13_DB!$A:$H,3,FALSE))</f>
      </c>
      <c r="F31" s="21">
        <f>IF(A31="","",VLOOKUP(A31,JAN13_DB!$A:$H,4,FALSE))</f>
      </c>
      <c r="G31" s="21">
        <f>IF(A31="","",VLOOKUP(A31,JAN13_DB!$A:$H,5,FALSE))</f>
      </c>
      <c r="H31" s="21">
        <f>IF(A31="","",VLOOKUP(A31,JAN13_DB!$A:$H,6,FALSE))</f>
      </c>
      <c r="I31" s="21">
        <f>IF(A31="","",VLOOKUP(A31,JAN13_DB!$A:$H,7,FALSE))</f>
      </c>
      <c r="J31" s="14">
        <f>IF(A31="","",IF(VLOOKUP(A31,JAN13_DB!$A:$H,8,FALSE)=0,"",VLOOKUP(A31,JAN13_DB!$A:$H,8,FALSE)))</f>
      </c>
      <c r="L31" s="3">
        <f>LEFT(A31,1)</f>
      </c>
      <c r="M31" s="3">
        <f>RIGHT(LEFT(A31,2),1)</f>
      </c>
      <c r="N31" s="3">
        <f>RIGHT(LEFT(A31,3),1)</f>
      </c>
      <c r="O31" s="3">
        <f>RIGHT(LEFT(A31,4),1)</f>
      </c>
      <c r="P31" s="3">
        <f>RIGHT(LEFT(A31,5),1)</f>
      </c>
      <c r="Q31" s="3">
        <f>RIGHT(LEFT(A31,6),1)</f>
      </c>
      <c r="R31" s="3">
        <f>RIGHT(LEFT(A31,7),1)</f>
      </c>
      <c r="S31" s="3">
        <f>RIGHT(LEFT(A31,8),1)</f>
      </c>
      <c r="T31" s="3">
        <f>RIGHT(LEFT(A31,9),1)</f>
      </c>
      <c r="U31" s="3">
        <f>RIGHT(LEFT(A31,10),1)</f>
      </c>
      <c r="V31" s="3">
        <f>RIGHT(LEFT(A31,11),1)</f>
      </c>
      <c r="W31" s="3">
        <f>RIGHT(LEFT(A31,12),1)</f>
      </c>
      <c r="X31" s="3">
        <f t="shared" si="0"/>
      </c>
      <c r="Y31" s="3">
        <f t="shared" si="1"/>
      </c>
      <c r="Z31" s="10" t="e">
        <f>VLOOKUP(RIGHT(LEFT(A31,3),1),'JAN_変換'!$A$2:$B$11,2,FALSE)</f>
        <v>#N/A</v>
      </c>
      <c r="AA31" s="10">
        <f t="shared" si="2"/>
      </c>
      <c r="AB31" s="10">
        <f t="shared" si="3"/>
      </c>
      <c r="AC31" s="10" t="e">
        <f>VLOOKUP(RIGHT(LEFT(A31,6),1),'JAN_変換'!$A$2:$B$11,2,FALSE)</f>
        <v>#N/A</v>
      </c>
      <c r="AD31" s="10" t="e">
        <f>VLOOKUP(RIGHT(LEFT(A31,7),1),'JAN_変換'!$A$2:$B$11,2,FALSE)</f>
        <v>#N/A</v>
      </c>
      <c r="AE31" s="10" t="e">
        <f>VLOOKUP(RIGHT(LEFT(A31,8),1),'JAN_変換'!$C$2:$D$11,2,FALSE)</f>
        <v>#N/A</v>
      </c>
      <c r="AF31" s="10" t="e">
        <f>VLOOKUP(RIGHT(LEFT(A31,9),1),'JAN_変換'!$C$2:$D$11,2,FALSE)</f>
        <v>#N/A</v>
      </c>
      <c r="AG31" s="10" t="e">
        <f>VLOOKUP(RIGHT(LEFT(A31,10),1),'JAN_変換'!$C$2:$D$11,2,FALSE)</f>
        <v>#N/A</v>
      </c>
      <c r="AH31" s="10" t="e">
        <f>VLOOKUP(RIGHT(LEFT(A31,11),1),'JAN_変換'!$C$2:$D$11,2,FALSE)</f>
        <v>#N/A</v>
      </c>
      <c r="AI31" s="10" t="e">
        <f>VLOOKUP(RIGHT(LEFT(A31,12),1),'JAN_変換'!$C$2:$D$11,2,FALSE)</f>
        <v>#N/A</v>
      </c>
      <c r="AJ31" s="10" t="e">
        <f>VLOOKUP(RIGHT(LEFT(A31,13),1),'JAN_変換'!$C$2:$D$11,2,FALSE)</f>
        <v>#N/A</v>
      </c>
      <c r="AL31" s="3" t="e">
        <f t="shared" si="4"/>
        <v>#N/A</v>
      </c>
      <c r="AM31" s="3" t="e">
        <f t="shared" si="5"/>
        <v>#VALUE!</v>
      </c>
    </row>
    <row r="32" spans="1:39" ht="24" customHeight="1">
      <c r="A32" s="13"/>
      <c r="B32" s="26">
        <f>IF(A32="","",AL32)</f>
      </c>
      <c r="C32" s="27">
        <f t="shared" si="6"/>
      </c>
      <c r="D32" s="22">
        <f>IF(A32="","",VLOOKUP(A32,JAN13_DB!$A:$H,2,FALSE))</f>
      </c>
      <c r="E32" s="22">
        <f>IF(A32="","",VLOOKUP(A32,JAN13_DB!$A:$H,3,FALSE))</f>
      </c>
      <c r="F32" s="21">
        <f>IF(A32="","",VLOOKUP(A32,JAN13_DB!$A:$H,4,FALSE))</f>
      </c>
      <c r="G32" s="21">
        <f>IF(A32="","",VLOOKUP(A32,JAN13_DB!$A:$H,5,FALSE))</f>
      </c>
      <c r="H32" s="21">
        <f>IF(A32="","",VLOOKUP(A32,JAN13_DB!$A:$H,6,FALSE))</f>
      </c>
      <c r="I32" s="21">
        <f>IF(A32="","",VLOOKUP(A32,JAN13_DB!$A:$H,7,FALSE))</f>
      </c>
      <c r="J32" s="14">
        <f>IF(A32="","",IF(VLOOKUP(A32,JAN13_DB!$A:$H,8,FALSE)=0,"",VLOOKUP(A32,JAN13_DB!$A:$H,8,FALSE)))</f>
      </c>
      <c r="L32" s="3">
        <f>LEFT(A32,1)</f>
      </c>
      <c r="M32" s="3">
        <f>RIGHT(LEFT(A32,2),1)</f>
      </c>
      <c r="N32" s="3">
        <f>RIGHT(LEFT(A32,3),1)</f>
      </c>
      <c r="O32" s="3">
        <f>RIGHT(LEFT(A32,4),1)</f>
      </c>
      <c r="P32" s="3">
        <f>RIGHT(LEFT(A32,5),1)</f>
      </c>
      <c r="Q32" s="3">
        <f>RIGHT(LEFT(A32,6),1)</f>
      </c>
      <c r="R32" s="3">
        <f>RIGHT(LEFT(A32,7),1)</f>
      </c>
      <c r="S32" s="3">
        <f>RIGHT(LEFT(A32,8),1)</f>
      </c>
      <c r="T32" s="3">
        <f>RIGHT(LEFT(A32,9),1)</f>
      </c>
      <c r="U32" s="3">
        <f>RIGHT(LEFT(A32,10),1)</f>
      </c>
      <c r="V32" s="3">
        <f>RIGHT(LEFT(A32,11),1)</f>
      </c>
      <c r="W32" s="3">
        <f>RIGHT(LEFT(A32,12),1)</f>
      </c>
      <c r="X32" s="3">
        <f t="shared" si="0"/>
      </c>
      <c r="Y32" s="3">
        <f t="shared" si="1"/>
      </c>
      <c r="Z32" s="10" t="e">
        <f>VLOOKUP(RIGHT(LEFT(A32,3),1),'JAN_変換'!$A$2:$B$11,2,FALSE)</f>
        <v>#N/A</v>
      </c>
      <c r="AA32" s="10">
        <f t="shared" si="2"/>
      </c>
      <c r="AB32" s="10">
        <f t="shared" si="3"/>
      </c>
      <c r="AC32" s="10" t="e">
        <f>VLOOKUP(RIGHT(LEFT(A32,6),1),'JAN_変換'!$A$2:$B$11,2,FALSE)</f>
        <v>#N/A</v>
      </c>
      <c r="AD32" s="10" t="e">
        <f>VLOOKUP(RIGHT(LEFT(A32,7),1),'JAN_変換'!$A$2:$B$11,2,FALSE)</f>
        <v>#N/A</v>
      </c>
      <c r="AE32" s="10" t="e">
        <f>VLOOKUP(RIGHT(LEFT(A32,8),1),'JAN_変換'!$C$2:$D$11,2,FALSE)</f>
        <v>#N/A</v>
      </c>
      <c r="AF32" s="10" t="e">
        <f>VLOOKUP(RIGHT(LEFT(A32,9),1),'JAN_変換'!$C$2:$D$11,2,FALSE)</f>
        <v>#N/A</v>
      </c>
      <c r="AG32" s="10" t="e">
        <f>VLOOKUP(RIGHT(LEFT(A32,10),1),'JAN_変換'!$C$2:$D$11,2,FALSE)</f>
        <v>#N/A</v>
      </c>
      <c r="AH32" s="10" t="e">
        <f>VLOOKUP(RIGHT(LEFT(A32,11),1),'JAN_変換'!$C$2:$D$11,2,FALSE)</f>
        <v>#N/A</v>
      </c>
      <c r="AI32" s="10" t="e">
        <f>VLOOKUP(RIGHT(LEFT(A32,12),1),'JAN_変換'!$C$2:$D$11,2,FALSE)</f>
        <v>#N/A</v>
      </c>
      <c r="AJ32" s="10" t="e">
        <f>VLOOKUP(RIGHT(LEFT(A32,13),1),'JAN_変換'!$C$2:$D$11,2,FALSE)</f>
        <v>#N/A</v>
      </c>
      <c r="AL32" s="3" t="e">
        <f t="shared" si="4"/>
        <v>#N/A</v>
      </c>
      <c r="AM32" s="3" t="e">
        <f t="shared" si="5"/>
        <v>#VALUE!</v>
      </c>
    </row>
    <row r="33" spans="1:39" ht="24" customHeight="1">
      <c r="A33" s="13"/>
      <c r="B33" s="26">
        <f>IF(A33="","",AL33)</f>
      </c>
      <c r="C33" s="27">
        <f t="shared" si="6"/>
      </c>
      <c r="D33" s="22">
        <f>IF(A33="","",VLOOKUP(A33,JAN13_DB!$A:$H,2,FALSE))</f>
      </c>
      <c r="E33" s="22">
        <f>IF(A33="","",VLOOKUP(A33,JAN13_DB!$A:$H,3,FALSE))</f>
      </c>
      <c r="F33" s="21">
        <f>IF(A33="","",VLOOKUP(A33,JAN13_DB!$A:$H,4,FALSE))</f>
      </c>
      <c r="G33" s="21">
        <f>IF(A33="","",VLOOKUP(A33,JAN13_DB!$A:$H,5,FALSE))</f>
      </c>
      <c r="H33" s="21">
        <f>IF(A33="","",VLOOKUP(A33,JAN13_DB!$A:$H,6,FALSE))</f>
      </c>
      <c r="I33" s="21">
        <f>IF(A33="","",VLOOKUP(A33,JAN13_DB!$A:$H,7,FALSE))</f>
      </c>
      <c r="J33" s="14">
        <f>IF(A33="","",IF(VLOOKUP(A33,JAN13_DB!$A:$H,8,FALSE)=0,"",VLOOKUP(A33,JAN13_DB!$A:$H,8,FALSE)))</f>
      </c>
      <c r="L33" s="3">
        <f>LEFT(A33,1)</f>
      </c>
      <c r="M33" s="3">
        <f>RIGHT(LEFT(A33,2),1)</f>
      </c>
      <c r="N33" s="3">
        <f>RIGHT(LEFT(A33,3),1)</f>
      </c>
      <c r="O33" s="3">
        <f>RIGHT(LEFT(A33,4),1)</f>
      </c>
      <c r="P33" s="3">
        <f>RIGHT(LEFT(A33,5),1)</f>
      </c>
      <c r="Q33" s="3">
        <f>RIGHT(LEFT(A33,6),1)</f>
      </c>
      <c r="R33" s="3">
        <f>RIGHT(LEFT(A33,7),1)</f>
      </c>
      <c r="S33" s="3">
        <f>RIGHT(LEFT(A33,8),1)</f>
      </c>
      <c r="T33" s="3">
        <f>RIGHT(LEFT(A33,9),1)</f>
      </c>
      <c r="U33" s="3">
        <f>RIGHT(LEFT(A33,10),1)</f>
      </c>
      <c r="V33" s="3">
        <f>RIGHT(LEFT(A33,11),1)</f>
      </c>
      <c r="W33" s="3">
        <f>RIGHT(LEFT(A33,12),1)</f>
      </c>
      <c r="X33" s="3">
        <f t="shared" si="0"/>
      </c>
      <c r="Y33" s="3">
        <f t="shared" si="1"/>
      </c>
      <c r="Z33" s="10" t="e">
        <f>VLOOKUP(RIGHT(LEFT(A33,3),1),'JAN_変換'!$A$2:$B$11,2,FALSE)</f>
        <v>#N/A</v>
      </c>
      <c r="AA33" s="10">
        <f t="shared" si="2"/>
      </c>
      <c r="AB33" s="10">
        <f t="shared" si="3"/>
      </c>
      <c r="AC33" s="10" t="e">
        <f>VLOOKUP(RIGHT(LEFT(A33,6),1),'JAN_変換'!$A$2:$B$11,2,FALSE)</f>
        <v>#N/A</v>
      </c>
      <c r="AD33" s="10" t="e">
        <f>VLOOKUP(RIGHT(LEFT(A33,7),1),'JAN_変換'!$A$2:$B$11,2,FALSE)</f>
        <v>#N/A</v>
      </c>
      <c r="AE33" s="10" t="e">
        <f>VLOOKUP(RIGHT(LEFT(A33,8),1),'JAN_変換'!$C$2:$D$11,2,FALSE)</f>
        <v>#N/A</v>
      </c>
      <c r="AF33" s="10" t="e">
        <f>VLOOKUP(RIGHT(LEFT(A33,9),1),'JAN_変換'!$C$2:$D$11,2,FALSE)</f>
        <v>#N/A</v>
      </c>
      <c r="AG33" s="10" t="e">
        <f>VLOOKUP(RIGHT(LEFT(A33,10),1),'JAN_変換'!$C$2:$D$11,2,FALSE)</f>
        <v>#N/A</v>
      </c>
      <c r="AH33" s="10" t="e">
        <f>VLOOKUP(RIGHT(LEFT(A33,11),1),'JAN_変換'!$C$2:$D$11,2,FALSE)</f>
        <v>#N/A</v>
      </c>
      <c r="AI33" s="10" t="e">
        <f>VLOOKUP(RIGHT(LEFT(A33,12),1),'JAN_変換'!$C$2:$D$11,2,FALSE)</f>
        <v>#N/A</v>
      </c>
      <c r="AJ33" s="10" t="e">
        <f>VLOOKUP(RIGHT(LEFT(A33,13),1),'JAN_変換'!$C$2:$D$11,2,FALSE)</f>
        <v>#N/A</v>
      </c>
      <c r="AL33" s="3" t="e">
        <f t="shared" si="4"/>
        <v>#N/A</v>
      </c>
      <c r="AM33" s="3" t="e">
        <f t="shared" si="5"/>
        <v>#VALUE!</v>
      </c>
    </row>
    <row r="34" spans="1:39" ht="24" customHeight="1">
      <c r="A34" s="13"/>
      <c r="B34" s="26">
        <f>IF(A34="","",AL34)</f>
      </c>
      <c r="C34" s="27">
        <f t="shared" si="6"/>
      </c>
      <c r="D34" s="22">
        <f>IF(A34="","",VLOOKUP(A34,JAN13_DB!$A:$H,2,FALSE))</f>
      </c>
      <c r="E34" s="22">
        <f>IF(A34="","",VLOOKUP(A34,JAN13_DB!$A:$H,3,FALSE))</f>
      </c>
      <c r="F34" s="21">
        <f>IF(A34="","",VLOOKUP(A34,JAN13_DB!$A:$H,4,FALSE))</f>
      </c>
      <c r="G34" s="21">
        <f>IF(A34="","",VLOOKUP(A34,JAN13_DB!$A:$H,5,FALSE))</f>
      </c>
      <c r="H34" s="21">
        <f>IF(A34="","",VLOOKUP(A34,JAN13_DB!$A:$H,6,FALSE))</f>
      </c>
      <c r="I34" s="21">
        <f>IF(A34="","",VLOOKUP(A34,JAN13_DB!$A:$H,7,FALSE))</f>
      </c>
      <c r="J34" s="14">
        <f>IF(A34="","",IF(VLOOKUP(A34,JAN13_DB!$A:$H,8,FALSE)=0,"",VLOOKUP(A34,JAN13_DB!$A:$H,8,FALSE)))</f>
      </c>
      <c r="L34" s="3">
        <f>LEFT(A34,1)</f>
      </c>
      <c r="M34" s="3">
        <f>RIGHT(LEFT(A34,2),1)</f>
      </c>
      <c r="N34" s="3">
        <f>RIGHT(LEFT(A34,3),1)</f>
      </c>
      <c r="O34" s="3">
        <f>RIGHT(LEFT(A34,4),1)</f>
      </c>
      <c r="P34" s="3">
        <f>RIGHT(LEFT(A34,5),1)</f>
      </c>
      <c r="Q34" s="3">
        <f>RIGHT(LEFT(A34,6),1)</f>
      </c>
      <c r="R34" s="3">
        <f>RIGHT(LEFT(A34,7),1)</f>
      </c>
      <c r="S34" s="3">
        <f>RIGHT(LEFT(A34,8),1)</f>
      </c>
      <c r="T34" s="3">
        <f>RIGHT(LEFT(A34,9),1)</f>
      </c>
      <c r="U34" s="3">
        <f>RIGHT(LEFT(A34,10),1)</f>
      </c>
      <c r="V34" s="3">
        <f>RIGHT(LEFT(A34,11),1)</f>
      </c>
      <c r="W34" s="3">
        <f>RIGHT(LEFT(A34,12),1)</f>
      </c>
      <c r="X34" s="3">
        <f t="shared" si="0"/>
      </c>
      <c r="Y34" s="3">
        <f t="shared" si="1"/>
      </c>
      <c r="Z34" s="10" t="e">
        <f>VLOOKUP(RIGHT(LEFT(A34,3),1),'JAN_変換'!$A$2:$B$11,2,FALSE)</f>
        <v>#N/A</v>
      </c>
      <c r="AA34" s="10">
        <f t="shared" si="2"/>
      </c>
      <c r="AB34" s="10">
        <f t="shared" si="3"/>
      </c>
      <c r="AC34" s="10" t="e">
        <f>VLOOKUP(RIGHT(LEFT(A34,6),1),'JAN_変換'!$A$2:$B$11,2,FALSE)</f>
        <v>#N/A</v>
      </c>
      <c r="AD34" s="10" t="e">
        <f>VLOOKUP(RIGHT(LEFT(A34,7),1),'JAN_変換'!$A$2:$B$11,2,FALSE)</f>
        <v>#N/A</v>
      </c>
      <c r="AE34" s="10" t="e">
        <f>VLOOKUP(RIGHT(LEFT(A34,8),1),'JAN_変換'!$C$2:$D$11,2,FALSE)</f>
        <v>#N/A</v>
      </c>
      <c r="AF34" s="10" t="e">
        <f>VLOOKUP(RIGHT(LEFT(A34,9),1),'JAN_変換'!$C$2:$D$11,2,FALSE)</f>
        <v>#N/A</v>
      </c>
      <c r="AG34" s="10" t="e">
        <f>VLOOKUP(RIGHT(LEFT(A34,10),1),'JAN_変換'!$C$2:$D$11,2,FALSE)</f>
        <v>#N/A</v>
      </c>
      <c r="AH34" s="10" t="e">
        <f>VLOOKUP(RIGHT(LEFT(A34,11),1),'JAN_変換'!$C$2:$D$11,2,FALSE)</f>
        <v>#N/A</v>
      </c>
      <c r="AI34" s="10" t="e">
        <f>VLOOKUP(RIGHT(LEFT(A34,12),1),'JAN_変換'!$C$2:$D$11,2,FALSE)</f>
        <v>#N/A</v>
      </c>
      <c r="AJ34" s="10" t="e">
        <f>VLOOKUP(RIGHT(LEFT(A34,13),1),'JAN_変換'!$C$2:$D$11,2,FALSE)</f>
        <v>#N/A</v>
      </c>
      <c r="AL34" s="3" t="e">
        <f t="shared" si="4"/>
        <v>#N/A</v>
      </c>
      <c r="AM34" s="3" t="e">
        <f t="shared" si="5"/>
        <v>#VALUE!</v>
      </c>
    </row>
    <row r="35" spans="1:39" ht="24" customHeight="1">
      <c r="A35" s="13"/>
      <c r="B35" s="26">
        <f>IF(A35="","",AL35)</f>
      </c>
      <c r="C35" s="27">
        <f t="shared" si="6"/>
      </c>
      <c r="D35" s="22">
        <f>IF(A35="","",VLOOKUP(A35,JAN13_DB!$A:$H,2,FALSE))</f>
      </c>
      <c r="E35" s="22">
        <f>IF(A35="","",VLOOKUP(A35,JAN13_DB!$A:$H,3,FALSE))</f>
      </c>
      <c r="F35" s="21">
        <f>IF(A35="","",VLOOKUP(A35,JAN13_DB!$A:$H,4,FALSE))</f>
      </c>
      <c r="G35" s="21">
        <f>IF(A35="","",VLOOKUP(A35,JAN13_DB!$A:$H,5,FALSE))</f>
      </c>
      <c r="H35" s="21">
        <f>IF(A35="","",VLOOKUP(A35,JAN13_DB!$A:$H,6,FALSE))</f>
      </c>
      <c r="I35" s="21">
        <f>IF(A35="","",VLOOKUP(A35,JAN13_DB!$A:$H,7,FALSE))</f>
      </c>
      <c r="J35" s="14">
        <f>IF(A35="","",IF(VLOOKUP(A35,JAN13_DB!$A:$H,8,FALSE)=0,"",VLOOKUP(A35,JAN13_DB!$A:$H,8,FALSE)))</f>
      </c>
      <c r="L35" s="3">
        <f>LEFT(A35,1)</f>
      </c>
      <c r="M35" s="3">
        <f>RIGHT(LEFT(A35,2),1)</f>
      </c>
      <c r="N35" s="3">
        <f>RIGHT(LEFT(A35,3),1)</f>
      </c>
      <c r="O35" s="3">
        <f>RIGHT(LEFT(A35,4),1)</f>
      </c>
      <c r="P35" s="3">
        <f>RIGHT(LEFT(A35,5),1)</f>
      </c>
      <c r="Q35" s="3">
        <f>RIGHT(LEFT(A35,6),1)</f>
      </c>
      <c r="R35" s="3">
        <f>RIGHT(LEFT(A35,7),1)</f>
      </c>
      <c r="S35" s="3">
        <f>RIGHT(LEFT(A35,8),1)</f>
      </c>
      <c r="T35" s="3">
        <f>RIGHT(LEFT(A35,9),1)</f>
      </c>
      <c r="U35" s="3">
        <f>RIGHT(LEFT(A35,10),1)</f>
      </c>
      <c r="V35" s="3">
        <f>RIGHT(LEFT(A35,11),1)</f>
      </c>
      <c r="W35" s="3">
        <f>RIGHT(LEFT(A35,12),1)</f>
      </c>
      <c r="X35" s="3">
        <f t="shared" si="0"/>
      </c>
      <c r="Y35" s="3">
        <f t="shared" si="1"/>
      </c>
      <c r="Z35" s="10" t="e">
        <f>VLOOKUP(RIGHT(LEFT(A35,3),1),'JAN_変換'!$A$2:$B$11,2,FALSE)</f>
        <v>#N/A</v>
      </c>
      <c r="AA35" s="10">
        <f t="shared" si="2"/>
      </c>
      <c r="AB35" s="10">
        <f t="shared" si="3"/>
      </c>
      <c r="AC35" s="10" t="e">
        <f>VLOOKUP(RIGHT(LEFT(A35,6),1),'JAN_変換'!$A$2:$B$11,2,FALSE)</f>
        <v>#N/A</v>
      </c>
      <c r="AD35" s="10" t="e">
        <f>VLOOKUP(RIGHT(LEFT(A35,7),1),'JAN_変換'!$A$2:$B$11,2,FALSE)</f>
        <v>#N/A</v>
      </c>
      <c r="AE35" s="10" t="e">
        <f>VLOOKUP(RIGHT(LEFT(A35,8),1),'JAN_変換'!$C$2:$D$11,2,FALSE)</f>
        <v>#N/A</v>
      </c>
      <c r="AF35" s="10" t="e">
        <f>VLOOKUP(RIGHT(LEFT(A35,9),1),'JAN_変換'!$C$2:$D$11,2,FALSE)</f>
        <v>#N/A</v>
      </c>
      <c r="AG35" s="10" t="e">
        <f>VLOOKUP(RIGHT(LEFT(A35,10),1),'JAN_変換'!$C$2:$D$11,2,FALSE)</f>
        <v>#N/A</v>
      </c>
      <c r="AH35" s="10" t="e">
        <f>VLOOKUP(RIGHT(LEFT(A35,11),1),'JAN_変換'!$C$2:$D$11,2,FALSE)</f>
        <v>#N/A</v>
      </c>
      <c r="AI35" s="10" t="e">
        <f>VLOOKUP(RIGHT(LEFT(A35,12),1),'JAN_変換'!$C$2:$D$11,2,FALSE)</f>
        <v>#N/A</v>
      </c>
      <c r="AJ35" s="10" t="e">
        <f>VLOOKUP(RIGHT(LEFT(A35,13),1),'JAN_変換'!$C$2:$D$11,2,FALSE)</f>
        <v>#N/A</v>
      </c>
      <c r="AL35" s="3" t="e">
        <f t="shared" si="4"/>
        <v>#N/A</v>
      </c>
      <c r="AM35" s="3" t="e">
        <f t="shared" si="5"/>
        <v>#VALUE!</v>
      </c>
    </row>
    <row r="36" spans="1:39" ht="24" customHeight="1">
      <c r="A36" s="13"/>
      <c r="B36" s="26">
        <f>IF(A36="","",AL36)</f>
      </c>
      <c r="C36" s="27">
        <f t="shared" si="6"/>
      </c>
      <c r="D36" s="22">
        <f>IF(A36="","",VLOOKUP(A36,JAN13_DB!$A:$H,2,FALSE))</f>
      </c>
      <c r="E36" s="22">
        <f>IF(A36="","",VLOOKUP(A36,JAN13_DB!$A:$H,3,FALSE))</f>
      </c>
      <c r="F36" s="21">
        <f>IF(A36="","",VLOOKUP(A36,JAN13_DB!$A:$H,4,FALSE))</f>
      </c>
      <c r="G36" s="21">
        <f>IF(A36="","",VLOOKUP(A36,JAN13_DB!$A:$H,5,FALSE))</f>
      </c>
      <c r="H36" s="21">
        <f>IF(A36="","",VLOOKUP(A36,JAN13_DB!$A:$H,6,FALSE))</f>
      </c>
      <c r="I36" s="21">
        <f>IF(A36="","",VLOOKUP(A36,JAN13_DB!$A:$H,7,FALSE))</f>
      </c>
      <c r="J36" s="14">
        <f>IF(A36="","",IF(VLOOKUP(A36,JAN13_DB!$A:$H,8,FALSE)=0,"",VLOOKUP(A36,JAN13_DB!$A:$H,8,FALSE)))</f>
      </c>
      <c r="L36" s="3">
        <f>LEFT(A36,1)</f>
      </c>
      <c r="M36" s="3">
        <f>RIGHT(LEFT(A36,2),1)</f>
      </c>
      <c r="N36" s="3">
        <f>RIGHT(LEFT(A36,3),1)</f>
      </c>
      <c r="O36" s="3">
        <f>RIGHT(LEFT(A36,4),1)</f>
      </c>
      <c r="P36" s="3">
        <f>RIGHT(LEFT(A36,5),1)</f>
      </c>
      <c r="Q36" s="3">
        <f>RIGHT(LEFT(A36,6),1)</f>
      </c>
      <c r="R36" s="3">
        <f>RIGHT(LEFT(A36,7),1)</f>
      </c>
      <c r="S36" s="3">
        <f>RIGHT(LEFT(A36,8),1)</f>
      </c>
      <c r="T36" s="3">
        <f>RIGHT(LEFT(A36,9),1)</f>
      </c>
      <c r="U36" s="3">
        <f>RIGHT(LEFT(A36,10),1)</f>
      </c>
      <c r="V36" s="3">
        <f>RIGHT(LEFT(A36,11),1)</f>
      </c>
      <c r="W36" s="3">
        <f>RIGHT(LEFT(A36,12),1)</f>
      </c>
      <c r="X36" s="3">
        <f t="shared" si="0"/>
      </c>
      <c r="Y36" s="3">
        <f t="shared" si="1"/>
      </c>
      <c r="Z36" s="10" t="e">
        <f>VLOOKUP(RIGHT(LEFT(A36,3),1),'JAN_変換'!$A$2:$B$11,2,FALSE)</f>
        <v>#N/A</v>
      </c>
      <c r="AA36" s="10">
        <f t="shared" si="2"/>
      </c>
      <c r="AB36" s="10">
        <f t="shared" si="3"/>
      </c>
      <c r="AC36" s="10" t="e">
        <f>VLOOKUP(RIGHT(LEFT(A36,6),1),'JAN_変換'!$A$2:$B$11,2,FALSE)</f>
        <v>#N/A</v>
      </c>
      <c r="AD36" s="10" t="e">
        <f>VLOOKUP(RIGHT(LEFT(A36,7),1),'JAN_変換'!$A$2:$B$11,2,FALSE)</f>
        <v>#N/A</v>
      </c>
      <c r="AE36" s="10" t="e">
        <f>VLOOKUP(RIGHT(LEFT(A36,8),1),'JAN_変換'!$C$2:$D$11,2,FALSE)</f>
        <v>#N/A</v>
      </c>
      <c r="AF36" s="10" t="e">
        <f>VLOOKUP(RIGHT(LEFT(A36,9),1),'JAN_変換'!$C$2:$D$11,2,FALSE)</f>
        <v>#N/A</v>
      </c>
      <c r="AG36" s="10" t="e">
        <f>VLOOKUP(RIGHT(LEFT(A36,10),1),'JAN_変換'!$C$2:$D$11,2,FALSE)</f>
        <v>#N/A</v>
      </c>
      <c r="AH36" s="10" t="e">
        <f>VLOOKUP(RIGHT(LEFT(A36,11),1),'JAN_変換'!$C$2:$D$11,2,FALSE)</f>
        <v>#N/A</v>
      </c>
      <c r="AI36" s="10" t="e">
        <f>VLOOKUP(RIGHT(LEFT(A36,12),1),'JAN_変換'!$C$2:$D$11,2,FALSE)</f>
        <v>#N/A</v>
      </c>
      <c r="AJ36" s="10" t="e">
        <f>VLOOKUP(RIGHT(LEFT(A36,13),1),'JAN_変換'!$C$2:$D$11,2,FALSE)</f>
        <v>#N/A</v>
      </c>
      <c r="AL36" s="3" t="e">
        <f t="shared" si="4"/>
        <v>#N/A</v>
      </c>
      <c r="AM36" s="3" t="e">
        <f t="shared" si="5"/>
        <v>#VALUE!</v>
      </c>
    </row>
    <row r="37" spans="1:39" ht="24" customHeight="1">
      <c r="A37" s="13"/>
      <c r="B37" s="26">
        <f>IF(A37="","",AL37)</f>
      </c>
      <c r="C37" s="27">
        <f t="shared" si="6"/>
      </c>
      <c r="D37" s="22">
        <f>IF(A37="","",VLOOKUP(A37,JAN13_DB!$A:$H,2,FALSE))</f>
      </c>
      <c r="E37" s="22">
        <f>IF(A37="","",VLOOKUP(A37,JAN13_DB!$A:$H,3,FALSE))</f>
      </c>
      <c r="F37" s="21">
        <f>IF(A37="","",VLOOKUP(A37,JAN13_DB!$A:$H,4,FALSE))</f>
      </c>
      <c r="G37" s="21">
        <f>IF(A37="","",VLOOKUP(A37,JAN13_DB!$A:$H,5,FALSE))</f>
      </c>
      <c r="H37" s="21">
        <f>IF(A37="","",VLOOKUP(A37,JAN13_DB!$A:$H,6,FALSE))</f>
      </c>
      <c r="I37" s="21">
        <f>IF(A37="","",VLOOKUP(A37,JAN13_DB!$A:$H,7,FALSE))</f>
      </c>
      <c r="J37" s="14">
        <f>IF(A37="","",IF(VLOOKUP(A37,JAN13_DB!$A:$H,8,FALSE)=0,"",VLOOKUP(A37,JAN13_DB!$A:$H,8,FALSE)))</f>
      </c>
      <c r="L37" s="3">
        <f>LEFT(A37,1)</f>
      </c>
      <c r="M37" s="3">
        <f>RIGHT(LEFT(A37,2),1)</f>
      </c>
      <c r="N37" s="3">
        <f>RIGHT(LEFT(A37,3),1)</f>
      </c>
      <c r="O37" s="3">
        <f>RIGHT(LEFT(A37,4),1)</f>
      </c>
      <c r="P37" s="3">
        <f>RIGHT(LEFT(A37,5),1)</f>
      </c>
      <c r="Q37" s="3">
        <f>RIGHT(LEFT(A37,6),1)</f>
      </c>
      <c r="R37" s="3">
        <f>RIGHT(LEFT(A37,7),1)</f>
      </c>
      <c r="S37" s="3">
        <f>RIGHT(LEFT(A37,8),1)</f>
      </c>
      <c r="T37" s="3">
        <f>RIGHT(LEFT(A37,9),1)</f>
      </c>
      <c r="U37" s="3">
        <f>RIGHT(LEFT(A37,10),1)</f>
      </c>
      <c r="V37" s="3">
        <f>RIGHT(LEFT(A37,11),1)</f>
      </c>
      <c r="W37" s="3">
        <f>RIGHT(LEFT(A37,12),1)</f>
      </c>
      <c r="X37" s="3">
        <f t="shared" si="0"/>
      </c>
      <c r="Y37" s="3">
        <f t="shared" si="1"/>
      </c>
      <c r="Z37" s="10" t="e">
        <f>VLOOKUP(RIGHT(LEFT(A37,3),1),'JAN_変換'!$A$2:$B$11,2,FALSE)</f>
        <v>#N/A</v>
      </c>
      <c r="AA37" s="10">
        <f t="shared" si="2"/>
      </c>
      <c r="AB37" s="10">
        <f t="shared" si="3"/>
      </c>
      <c r="AC37" s="10" t="e">
        <f>VLOOKUP(RIGHT(LEFT(A37,6),1),'JAN_変換'!$A$2:$B$11,2,FALSE)</f>
        <v>#N/A</v>
      </c>
      <c r="AD37" s="10" t="e">
        <f>VLOOKUP(RIGHT(LEFT(A37,7),1),'JAN_変換'!$A$2:$B$11,2,FALSE)</f>
        <v>#N/A</v>
      </c>
      <c r="AE37" s="10" t="e">
        <f>VLOOKUP(RIGHT(LEFT(A37,8),1),'JAN_変換'!$C$2:$D$11,2,FALSE)</f>
        <v>#N/A</v>
      </c>
      <c r="AF37" s="10" t="e">
        <f>VLOOKUP(RIGHT(LEFT(A37,9),1),'JAN_変換'!$C$2:$D$11,2,FALSE)</f>
        <v>#N/A</v>
      </c>
      <c r="AG37" s="10" t="e">
        <f>VLOOKUP(RIGHT(LEFT(A37,10),1),'JAN_変換'!$C$2:$D$11,2,FALSE)</f>
        <v>#N/A</v>
      </c>
      <c r="AH37" s="10" t="e">
        <f>VLOOKUP(RIGHT(LEFT(A37,11),1),'JAN_変換'!$C$2:$D$11,2,FALSE)</f>
        <v>#N/A</v>
      </c>
      <c r="AI37" s="10" t="e">
        <f>VLOOKUP(RIGHT(LEFT(A37,12),1),'JAN_変換'!$C$2:$D$11,2,FALSE)</f>
        <v>#N/A</v>
      </c>
      <c r="AJ37" s="10" t="e">
        <f>VLOOKUP(RIGHT(LEFT(A37,13),1),'JAN_変換'!$C$2:$D$11,2,FALSE)</f>
        <v>#N/A</v>
      </c>
      <c r="AL37" s="3" t="e">
        <f t="shared" si="4"/>
        <v>#N/A</v>
      </c>
      <c r="AM37" s="3" t="e">
        <f t="shared" si="5"/>
        <v>#VALUE!</v>
      </c>
    </row>
    <row r="38" spans="1:39" ht="24" customHeight="1">
      <c r="A38" s="13"/>
      <c r="B38" s="26">
        <f>IF(A38="","",AL38)</f>
      </c>
      <c r="C38" s="27">
        <f t="shared" si="6"/>
      </c>
      <c r="D38" s="22">
        <f>IF(A38="","",VLOOKUP(A38,JAN13_DB!$A:$H,2,FALSE))</f>
      </c>
      <c r="E38" s="22">
        <f>IF(A38="","",VLOOKUP(A38,JAN13_DB!$A:$H,3,FALSE))</f>
      </c>
      <c r="F38" s="21">
        <f>IF(A38="","",VLOOKUP(A38,JAN13_DB!$A:$H,4,FALSE))</f>
      </c>
      <c r="G38" s="21">
        <f>IF(A38="","",VLOOKUP(A38,JAN13_DB!$A:$H,5,FALSE))</f>
      </c>
      <c r="H38" s="21">
        <f>IF(A38="","",VLOOKUP(A38,JAN13_DB!$A:$H,6,FALSE))</f>
      </c>
      <c r="I38" s="21">
        <f>IF(A38="","",VLOOKUP(A38,JAN13_DB!$A:$H,7,FALSE))</f>
      </c>
      <c r="J38" s="14">
        <f>IF(A38="","",IF(VLOOKUP(A38,JAN13_DB!$A:$H,8,FALSE)=0,"",VLOOKUP(A38,JAN13_DB!$A:$H,8,FALSE)))</f>
      </c>
      <c r="L38" s="3">
        <f>LEFT(A38,1)</f>
      </c>
      <c r="M38" s="3">
        <f>RIGHT(LEFT(A38,2),1)</f>
      </c>
      <c r="N38" s="3">
        <f>RIGHT(LEFT(A38,3),1)</f>
      </c>
      <c r="O38" s="3">
        <f>RIGHT(LEFT(A38,4),1)</f>
      </c>
      <c r="P38" s="3">
        <f>RIGHT(LEFT(A38,5),1)</f>
      </c>
      <c r="Q38" s="3">
        <f>RIGHT(LEFT(A38,6),1)</f>
      </c>
      <c r="R38" s="3">
        <f>RIGHT(LEFT(A38,7),1)</f>
      </c>
      <c r="S38" s="3">
        <f>RIGHT(LEFT(A38,8),1)</f>
      </c>
      <c r="T38" s="3">
        <f>RIGHT(LEFT(A38,9),1)</f>
      </c>
      <c r="U38" s="3">
        <f>RIGHT(LEFT(A38,10),1)</f>
      </c>
      <c r="V38" s="3">
        <f>RIGHT(LEFT(A38,11),1)</f>
      </c>
      <c r="W38" s="3">
        <f>RIGHT(LEFT(A38,12),1)</f>
      </c>
      <c r="X38" s="3">
        <f t="shared" si="0"/>
      </c>
      <c r="Y38" s="3">
        <f t="shared" si="1"/>
      </c>
      <c r="Z38" s="10" t="e">
        <f>VLOOKUP(RIGHT(LEFT(A38,3),1),'JAN_変換'!$A$2:$B$11,2,FALSE)</f>
        <v>#N/A</v>
      </c>
      <c r="AA38" s="10">
        <f t="shared" si="2"/>
      </c>
      <c r="AB38" s="10">
        <f t="shared" si="3"/>
      </c>
      <c r="AC38" s="10" t="e">
        <f>VLOOKUP(RIGHT(LEFT(A38,6),1),'JAN_変換'!$A$2:$B$11,2,FALSE)</f>
        <v>#N/A</v>
      </c>
      <c r="AD38" s="10" t="e">
        <f>VLOOKUP(RIGHT(LEFT(A38,7),1),'JAN_変換'!$A$2:$B$11,2,FALSE)</f>
        <v>#N/A</v>
      </c>
      <c r="AE38" s="10" t="e">
        <f>VLOOKUP(RIGHT(LEFT(A38,8),1),'JAN_変換'!$C$2:$D$11,2,FALSE)</f>
        <v>#N/A</v>
      </c>
      <c r="AF38" s="10" t="e">
        <f>VLOOKUP(RIGHT(LEFT(A38,9),1),'JAN_変換'!$C$2:$D$11,2,FALSE)</f>
        <v>#N/A</v>
      </c>
      <c r="AG38" s="10" t="e">
        <f>VLOOKUP(RIGHT(LEFT(A38,10),1),'JAN_変換'!$C$2:$D$11,2,FALSE)</f>
        <v>#N/A</v>
      </c>
      <c r="AH38" s="10" t="e">
        <f>VLOOKUP(RIGHT(LEFT(A38,11),1),'JAN_変換'!$C$2:$D$11,2,FALSE)</f>
        <v>#N/A</v>
      </c>
      <c r="AI38" s="10" t="e">
        <f>VLOOKUP(RIGHT(LEFT(A38,12),1),'JAN_変換'!$C$2:$D$11,2,FALSE)</f>
        <v>#N/A</v>
      </c>
      <c r="AJ38" s="10" t="e">
        <f>VLOOKUP(RIGHT(LEFT(A38,13),1),'JAN_変換'!$C$2:$D$11,2,FALSE)</f>
        <v>#N/A</v>
      </c>
      <c r="AL38" s="3" t="e">
        <f t="shared" si="4"/>
        <v>#N/A</v>
      </c>
      <c r="AM38" s="3" t="e">
        <f t="shared" si="5"/>
        <v>#VALUE!</v>
      </c>
    </row>
    <row r="39" spans="1:39" ht="24" customHeight="1">
      <c r="A39" s="13"/>
      <c r="B39" s="26">
        <f>IF(A39="","",AL39)</f>
      </c>
      <c r="C39" s="27">
        <f t="shared" si="6"/>
      </c>
      <c r="D39" s="22">
        <f>IF(A39="","",VLOOKUP(A39,JAN13_DB!$A:$H,2,FALSE))</f>
      </c>
      <c r="E39" s="22">
        <f>IF(A39="","",VLOOKUP(A39,JAN13_DB!$A:$H,3,FALSE))</f>
      </c>
      <c r="F39" s="21">
        <f>IF(A39="","",VLOOKUP(A39,JAN13_DB!$A:$H,4,FALSE))</f>
      </c>
      <c r="G39" s="21">
        <f>IF(A39="","",VLOOKUP(A39,JAN13_DB!$A:$H,5,FALSE))</f>
      </c>
      <c r="H39" s="21">
        <f>IF(A39="","",VLOOKUP(A39,JAN13_DB!$A:$H,6,FALSE))</f>
      </c>
      <c r="I39" s="21">
        <f>IF(A39="","",VLOOKUP(A39,JAN13_DB!$A:$H,7,FALSE))</f>
      </c>
      <c r="J39" s="14">
        <f>IF(A39="","",IF(VLOOKUP(A39,JAN13_DB!$A:$H,8,FALSE)=0,"",VLOOKUP(A39,JAN13_DB!$A:$H,8,FALSE)))</f>
      </c>
      <c r="L39" s="3">
        <f>LEFT(A39,1)</f>
      </c>
      <c r="M39" s="3">
        <f>RIGHT(LEFT(A39,2),1)</f>
      </c>
      <c r="N39" s="3">
        <f>RIGHT(LEFT(A39,3),1)</f>
      </c>
      <c r="O39" s="3">
        <f>RIGHT(LEFT(A39,4),1)</f>
      </c>
      <c r="P39" s="3">
        <f>RIGHT(LEFT(A39,5),1)</f>
      </c>
      <c r="Q39" s="3">
        <f>RIGHT(LEFT(A39,6),1)</f>
      </c>
      <c r="R39" s="3">
        <f>RIGHT(LEFT(A39,7),1)</f>
      </c>
      <c r="S39" s="3">
        <f>RIGHT(LEFT(A39,8),1)</f>
      </c>
      <c r="T39" s="3">
        <f>RIGHT(LEFT(A39,9),1)</f>
      </c>
      <c r="U39" s="3">
        <f>RIGHT(LEFT(A39,10),1)</f>
      </c>
      <c r="V39" s="3">
        <f>RIGHT(LEFT(A39,11),1)</f>
      </c>
      <c r="W39" s="3">
        <f>RIGHT(LEFT(A39,12),1)</f>
      </c>
      <c r="X39" s="3">
        <f t="shared" si="0"/>
      </c>
      <c r="Y39" s="3">
        <f t="shared" si="1"/>
      </c>
      <c r="Z39" s="10" t="e">
        <f>VLOOKUP(RIGHT(LEFT(A39,3),1),'JAN_変換'!$A$2:$B$11,2,FALSE)</f>
        <v>#N/A</v>
      </c>
      <c r="AA39" s="10">
        <f t="shared" si="2"/>
      </c>
      <c r="AB39" s="10">
        <f t="shared" si="3"/>
      </c>
      <c r="AC39" s="10" t="e">
        <f>VLOOKUP(RIGHT(LEFT(A39,6),1),'JAN_変換'!$A$2:$B$11,2,FALSE)</f>
        <v>#N/A</v>
      </c>
      <c r="AD39" s="10" t="e">
        <f>VLOOKUP(RIGHT(LEFT(A39,7),1),'JAN_変換'!$A$2:$B$11,2,FALSE)</f>
        <v>#N/A</v>
      </c>
      <c r="AE39" s="10" t="e">
        <f>VLOOKUP(RIGHT(LEFT(A39,8),1),'JAN_変換'!$C$2:$D$11,2,FALSE)</f>
        <v>#N/A</v>
      </c>
      <c r="AF39" s="10" t="e">
        <f>VLOOKUP(RIGHT(LEFT(A39,9),1),'JAN_変換'!$C$2:$D$11,2,FALSE)</f>
        <v>#N/A</v>
      </c>
      <c r="AG39" s="10" t="e">
        <f>VLOOKUP(RIGHT(LEFT(A39,10),1),'JAN_変換'!$C$2:$D$11,2,FALSE)</f>
        <v>#N/A</v>
      </c>
      <c r="AH39" s="10" t="e">
        <f>VLOOKUP(RIGHT(LEFT(A39,11),1),'JAN_変換'!$C$2:$D$11,2,FALSE)</f>
        <v>#N/A</v>
      </c>
      <c r="AI39" s="10" t="e">
        <f>VLOOKUP(RIGHT(LEFT(A39,12),1),'JAN_変換'!$C$2:$D$11,2,FALSE)</f>
        <v>#N/A</v>
      </c>
      <c r="AJ39" s="10" t="e">
        <f>VLOOKUP(RIGHT(LEFT(A39,13),1),'JAN_変換'!$C$2:$D$11,2,FALSE)</f>
        <v>#N/A</v>
      </c>
      <c r="AL39" s="3" t="e">
        <f t="shared" si="4"/>
        <v>#N/A</v>
      </c>
      <c r="AM39" s="3" t="e">
        <f t="shared" si="5"/>
        <v>#VALUE!</v>
      </c>
    </row>
    <row r="40" spans="1:39" ht="24" customHeight="1">
      <c r="A40" s="13"/>
      <c r="B40" s="26">
        <f>IF(A40="","",AL40)</f>
      </c>
      <c r="C40" s="27">
        <f t="shared" si="6"/>
      </c>
      <c r="D40" s="22">
        <f>IF(A40="","",VLOOKUP(A40,JAN13_DB!$A:$H,2,FALSE))</f>
      </c>
      <c r="E40" s="22">
        <f>IF(A40="","",VLOOKUP(A40,JAN13_DB!$A:$H,3,FALSE))</f>
      </c>
      <c r="F40" s="21">
        <f>IF(A40="","",VLOOKUP(A40,JAN13_DB!$A:$H,4,FALSE))</f>
      </c>
      <c r="G40" s="21">
        <f>IF(A40="","",VLOOKUP(A40,JAN13_DB!$A:$H,5,FALSE))</f>
      </c>
      <c r="H40" s="21">
        <f>IF(A40="","",VLOOKUP(A40,JAN13_DB!$A:$H,6,FALSE))</f>
      </c>
      <c r="I40" s="21">
        <f>IF(A40="","",VLOOKUP(A40,JAN13_DB!$A:$H,7,FALSE))</f>
      </c>
      <c r="J40" s="14">
        <f>IF(A40="","",IF(VLOOKUP(A40,JAN13_DB!$A:$H,8,FALSE)=0,"",VLOOKUP(A40,JAN13_DB!$A:$H,8,FALSE)))</f>
      </c>
      <c r="L40" s="3">
        <f>LEFT(A40,1)</f>
      </c>
      <c r="M40" s="3">
        <f>RIGHT(LEFT(A40,2),1)</f>
      </c>
      <c r="N40" s="3">
        <f>RIGHT(LEFT(A40,3),1)</f>
      </c>
      <c r="O40" s="3">
        <f>RIGHT(LEFT(A40,4),1)</f>
      </c>
      <c r="P40" s="3">
        <f>RIGHT(LEFT(A40,5),1)</f>
      </c>
      <c r="Q40" s="3">
        <f>RIGHT(LEFT(A40,6),1)</f>
      </c>
      <c r="R40" s="3">
        <f>RIGHT(LEFT(A40,7),1)</f>
      </c>
      <c r="S40" s="3">
        <f>RIGHT(LEFT(A40,8),1)</f>
      </c>
      <c r="T40" s="3">
        <f>RIGHT(LEFT(A40,9),1)</f>
      </c>
      <c r="U40" s="3">
        <f>RIGHT(LEFT(A40,10),1)</f>
      </c>
      <c r="V40" s="3">
        <f>RIGHT(LEFT(A40,11),1)</f>
      </c>
      <c r="W40" s="3">
        <f>RIGHT(LEFT(A40,12),1)</f>
      </c>
      <c r="X40" s="3">
        <f t="shared" si="0"/>
      </c>
      <c r="Y40" s="3">
        <f t="shared" si="1"/>
      </c>
      <c r="Z40" s="10" t="e">
        <f>VLOOKUP(RIGHT(LEFT(A40,3),1),'JAN_変換'!$A$2:$B$11,2,FALSE)</f>
        <v>#N/A</v>
      </c>
      <c r="AA40" s="10">
        <f t="shared" si="2"/>
      </c>
      <c r="AB40" s="10">
        <f t="shared" si="3"/>
      </c>
      <c r="AC40" s="10" t="e">
        <f>VLOOKUP(RIGHT(LEFT(A40,6),1),'JAN_変換'!$A$2:$B$11,2,FALSE)</f>
        <v>#N/A</v>
      </c>
      <c r="AD40" s="10" t="e">
        <f>VLOOKUP(RIGHT(LEFT(A40,7),1),'JAN_変換'!$A$2:$B$11,2,FALSE)</f>
        <v>#N/A</v>
      </c>
      <c r="AE40" s="10" t="e">
        <f>VLOOKUP(RIGHT(LEFT(A40,8),1),'JAN_変換'!$C$2:$D$11,2,FALSE)</f>
        <v>#N/A</v>
      </c>
      <c r="AF40" s="10" t="e">
        <f>VLOOKUP(RIGHT(LEFT(A40,9),1),'JAN_変換'!$C$2:$D$11,2,FALSE)</f>
        <v>#N/A</v>
      </c>
      <c r="AG40" s="10" t="e">
        <f>VLOOKUP(RIGHT(LEFT(A40,10),1),'JAN_変換'!$C$2:$D$11,2,FALSE)</f>
        <v>#N/A</v>
      </c>
      <c r="AH40" s="10" t="e">
        <f>VLOOKUP(RIGHT(LEFT(A40,11),1),'JAN_変換'!$C$2:$D$11,2,FALSE)</f>
        <v>#N/A</v>
      </c>
      <c r="AI40" s="10" t="e">
        <f>VLOOKUP(RIGHT(LEFT(A40,12),1),'JAN_変換'!$C$2:$D$11,2,FALSE)</f>
        <v>#N/A</v>
      </c>
      <c r="AJ40" s="10" t="e">
        <f>VLOOKUP(RIGHT(LEFT(A40,13),1),'JAN_変換'!$C$2:$D$11,2,FALSE)</f>
        <v>#N/A</v>
      </c>
      <c r="AL40" s="3" t="e">
        <f t="shared" si="4"/>
        <v>#N/A</v>
      </c>
      <c r="AM40" s="3" t="e">
        <f t="shared" si="5"/>
        <v>#VALUE!</v>
      </c>
    </row>
    <row r="41" spans="1:39" ht="24" customHeight="1">
      <c r="A41" s="13"/>
      <c r="B41" s="26">
        <f>IF(A41="","",AL41)</f>
      </c>
      <c r="C41" s="27">
        <f t="shared" si="6"/>
      </c>
      <c r="D41" s="22">
        <f>IF(A41="","",VLOOKUP(A41,JAN13_DB!$A:$H,2,FALSE))</f>
      </c>
      <c r="E41" s="22">
        <f>IF(A41="","",VLOOKUP(A41,JAN13_DB!$A:$H,3,FALSE))</f>
      </c>
      <c r="F41" s="21">
        <f>IF(A41="","",VLOOKUP(A41,JAN13_DB!$A:$H,4,FALSE))</f>
      </c>
      <c r="G41" s="21">
        <f>IF(A41="","",VLOOKUP(A41,JAN13_DB!$A:$H,5,FALSE))</f>
      </c>
      <c r="H41" s="21">
        <f>IF(A41="","",VLOOKUP(A41,JAN13_DB!$A:$H,6,FALSE))</f>
      </c>
      <c r="I41" s="21">
        <f>IF(A41="","",VLOOKUP(A41,JAN13_DB!$A:$H,7,FALSE))</f>
      </c>
      <c r="J41" s="14">
        <f>IF(A41="","",IF(VLOOKUP(A41,JAN13_DB!$A:$H,8,FALSE)=0,"",VLOOKUP(A41,JAN13_DB!$A:$H,8,FALSE)))</f>
      </c>
      <c r="L41" s="3">
        <f>LEFT(A41,1)</f>
      </c>
      <c r="M41" s="3">
        <f>RIGHT(LEFT(A41,2),1)</f>
      </c>
      <c r="N41" s="3">
        <f>RIGHT(LEFT(A41,3),1)</f>
      </c>
      <c r="O41" s="3">
        <f>RIGHT(LEFT(A41,4),1)</f>
      </c>
      <c r="P41" s="3">
        <f>RIGHT(LEFT(A41,5),1)</f>
      </c>
      <c r="Q41" s="3">
        <f>RIGHT(LEFT(A41,6),1)</f>
      </c>
      <c r="R41" s="3">
        <f>RIGHT(LEFT(A41,7),1)</f>
      </c>
      <c r="S41" s="3">
        <f>RIGHT(LEFT(A41,8),1)</f>
      </c>
      <c r="T41" s="3">
        <f>RIGHT(LEFT(A41,9),1)</f>
      </c>
      <c r="U41" s="3">
        <f>RIGHT(LEFT(A41,10),1)</f>
      </c>
      <c r="V41" s="3">
        <f>RIGHT(LEFT(A41,11),1)</f>
      </c>
      <c r="W41" s="3">
        <f>RIGHT(LEFT(A41,12),1)</f>
      </c>
      <c r="X41" s="3">
        <f t="shared" si="0"/>
      </c>
      <c r="Y41" s="3">
        <f t="shared" si="1"/>
      </c>
      <c r="Z41" s="10" t="e">
        <f>VLOOKUP(RIGHT(LEFT(A41,3),1),'JAN_変換'!$A$2:$B$11,2,FALSE)</f>
        <v>#N/A</v>
      </c>
      <c r="AA41" s="10">
        <f t="shared" si="2"/>
      </c>
      <c r="AB41" s="10">
        <f t="shared" si="3"/>
      </c>
      <c r="AC41" s="10" t="e">
        <f>VLOOKUP(RIGHT(LEFT(A41,6),1),'JAN_変換'!$A$2:$B$11,2,FALSE)</f>
        <v>#N/A</v>
      </c>
      <c r="AD41" s="10" t="e">
        <f>VLOOKUP(RIGHT(LEFT(A41,7),1),'JAN_変換'!$A$2:$B$11,2,FALSE)</f>
        <v>#N/A</v>
      </c>
      <c r="AE41" s="10" t="e">
        <f>VLOOKUP(RIGHT(LEFT(A41,8),1),'JAN_変換'!$C$2:$D$11,2,FALSE)</f>
        <v>#N/A</v>
      </c>
      <c r="AF41" s="10" t="e">
        <f>VLOOKUP(RIGHT(LEFT(A41,9),1),'JAN_変換'!$C$2:$D$11,2,FALSE)</f>
        <v>#N/A</v>
      </c>
      <c r="AG41" s="10" t="e">
        <f>VLOOKUP(RIGHT(LEFT(A41,10),1),'JAN_変換'!$C$2:$D$11,2,FALSE)</f>
        <v>#N/A</v>
      </c>
      <c r="AH41" s="10" t="e">
        <f>VLOOKUP(RIGHT(LEFT(A41,11),1),'JAN_変換'!$C$2:$D$11,2,FALSE)</f>
        <v>#N/A</v>
      </c>
      <c r="AI41" s="10" t="e">
        <f>VLOOKUP(RIGHT(LEFT(A41,12),1),'JAN_変換'!$C$2:$D$11,2,FALSE)</f>
        <v>#N/A</v>
      </c>
      <c r="AJ41" s="10" t="e">
        <f>VLOOKUP(RIGHT(LEFT(A41,13),1),'JAN_変換'!$C$2:$D$11,2,FALSE)</f>
        <v>#N/A</v>
      </c>
      <c r="AL41" s="3" t="e">
        <f t="shared" si="4"/>
        <v>#N/A</v>
      </c>
      <c r="AM41" s="3" t="e">
        <f t="shared" si="5"/>
        <v>#VALUE!</v>
      </c>
    </row>
    <row r="42" spans="1:39" ht="24" customHeight="1">
      <c r="A42" s="13"/>
      <c r="B42" s="26">
        <f>IF(A42="","",AL42)</f>
      </c>
      <c r="C42" s="27">
        <f t="shared" si="6"/>
      </c>
      <c r="D42" s="22">
        <f>IF(A42="","",VLOOKUP(A42,JAN13_DB!$A:$H,2,FALSE))</f>
      </c>
      <c r="E42" s="22">
        <f>IF(A42="","",VLOOKUP(A42,JAN13_DB!$A:$H,3,FALSE))</f>
      </c>
      <c r="F42" s="21">
        <f>IF(A42="","",VLOOKUP(A42,JAN13_DB!$A:$H,4,FALSE))</f>
      </c>
      <c r="G42" s="21">
        <f>IF(A42="","",VLOOKUP(A42,JAN13_DB!$A:$H,5,FALSE))</f>
      </c>
      <c r="H42" s="21">
        <f>IF(A42="","",VLOOKUP(A42,JAN13_DB!$A:$H,6,FALSE))</f>
      </c>
      <c r="I42" s="21">
        <f>IF(A42="","",VLOOKUP(A42,JAN13_DB!$A:$H,7,FALSE))</f>
      </c>
      <c r="J42" s="14">
        <f>IF(A42="","",IF(VLOOKUP(A42,JAN13_DB!$A:$H,8,FALSE)=0,"",VLOOKUP(A42,JAN13_DB!$A:$H,8,FALSE)))</f>
      </c>
      <c r="L42" s="3">
        <f>LEFT(A42,1)</f>
      </c>
      <c r="M42" s="3">
        <f>RIGHT(LEFT(A42,2),1)</f>
      </c>
      <c r="N42" s="3">
        <f>RIGHT(LEFT(A42,3),1)</f>
      </c>
      <c r="O42" s="3">
        <f>RIGHT(LEFT(A42,4),1)</f>
      </c>
      <c r="P42" s="3">
        <f>RIGHT(LEFT(A42,5),1)</f>
      </c>
      <c r="Q42" s="3">
        <f>RIGHT(LEFT(A42,6),1)</f>
      </c>
      <c r="R42" s="3">
        <f>RIGHT(LEFT(A42,7),1)</f>
      </c>
      <c r="S42" s="3">
        <f>RIGHT(LEFT(A42,8),1)</f>
      </c>
      <c r="T42" s="3">
        <f>RIGHT(LEFT(A42,9),1)</f>
      </c>
      <c r="U42" s="3">
        <f>RIGHT(LEFT(A42,10),1)</f>
      </c>
      <c r="V42" s="3">
        <f>RIGHT(LEFT(A42,11),1)</f>
      </c>
      <c r="W42" s="3">
        <f>RIGHT(LEFT(A42,12),1)</f>
      </c>
      <c r="X42" s="3">
        <f t="shared" si="0"/>
      </c>
      <c r="Y42" s="3">
        <f t="shared" si="1"/>
      </c>
      <c r="Z42" s="10" t="e">
        <f>VLOOKUP(RIGHT(LEFT(A42,3),1),'JAN_変換'!$A$2:$B$11,2,FALSE)</f>
        <v>#N/A</v>
      </c>
      <c r="AA42" s="10">
        <f t="shared" si="2"/>
      </c>
      <c r="AB42" s="10">
        <f t="shared" si="3"/>
      </c>
      <c r="AC42" s="10" t="e">
        <f>VLOOKUP(RIGHT(LEFT(A42,6),1),'JAN_変換'!$A$2:$B$11,2,FALSE)</f>
        <v>#N/A</v>
      </c>
      <c r="AD42" s="10" t="e">
        <f>VLOOKUP(RIGHT(LEFT(A42,7),1),'JAN_変換'!$A$2:$B$11,2,FALSE)</f>
        <v>#N/A</v>
      </c>
      <c r="AE42" s="10" t="e">
        <f>VLOOKUP(RIGHT(LEFT(A42,8),1),'JAN_変換'!$C$2:$D$11,2,FALSE)</f>
        <v>#N/A</v>
      </c>
      <c r="AF42" s="10" t="e">
        <f>VLOOKUP(RIGHT(LEFT(A42,9),1),'JAN_変換'!$C$2:$D$11,2,FALSE)</f>
        <v>#N/A</v>
      </c>
      <c r="AG42" s="10" t="e">
        <f>VLOOKUP(RIGHT(LEFT(A42,10),1),'JAN_変換'!$C$2:$D$11,2,FALSE)</f>
        <v>#N/A</v>
      </c>
      <c r="AH42" s="10" t="e">
        <f>VLOOKUP(RIGHT(LEFT(A42,11),1),'JAN_変換'!$C$2:$D$11,2,FALSE)</f>
        <v>#N/A</v>
      </c>
      <c r="AI42" s="10" t="e">
        <f>VLOOKUP(RIGHT(LEFT(A42,12),1),'JAN_変換'!$C$2:$D$11,2,FALSE)</f>
        <v>#N/A</v>
      </c>
      <c r="AJ42" s="10" t="e">
        <f>VLOOKUP(RIGHT(LEFT(A42,13),1),'JAN_変換'!$C$2:$D$11,2,FALSE)</f>
        <v>#N/A</v>
      </c>
      <c r="AL42" s="3" t="e">
        <f t="shared" si="4"/>
        <v>#N/A</v>
      </c>
      <c r="AM42" s="3" t="e">
        <f t="shared" si="5"/>
        <v>#VALUE!</v>
      </c>
    </row>
    <row r="43" spans="1:39" ht="24" customHeight="1">
      <c r="A43" s="13"/>
      <c r="B43" s="26">
        <f>IF(A43="","",AL43)</f>
      </c>
      <c r="C43" s="27">
        <f t="shared" si="6"/>
      </c>
      <c r="D43" s="22">
        <f>IF(A43="","",VLOOKUP(A43,JAN13_DB!$A:$H,2,FALSE))</f>
      </c>
      <c r="E43" s="22">
        <f>IF(A43="","",VLOOKUP(A43,JAN13_DB!$A:$H,3,FALSE))</f>
      </c>
      <c r="F43" s="21">
        <f>IF(A43="","",VLOOKUP(A43,JAN13_DB!$A:$H,4,FALSE))</f>
      </c>
      <c r="G43" s="21">
        <f>IF(A43="","",VLOOKUP(A43,JAN13_DB!$A:$H,5,FALSE))</f>
      </c>
      <c r="H43" s="21">
        <f>IF(A43="","",VLOOKUP(A43,JAN13_DB!$A:$H,6,FALSE))</f>
      </c>
      <c r="I43" s="21">
        <f>IF(A43="","",VLOOKUP(A43,JAN13_DB!$A:$H,7,FALSE))</f>
      </c>
      <c r="J43" s="14">
        <f>IF(A43="","",IF(VLOOKUP(A43,JAN13_DB!$A:$H,8,FALSE)=0,"",VLOOKUP(A43,JAN13_DB!$A:$H,8,FALSE)))</f>
      </c>
      <c r="L43" s="3">
        <f>LEFT(A43,1)</f>
      </c>
      <c r="M43" s="3">
        <f>RIGHT(LEFT(A43,2),1)</f>
      </c>
      <c r="N43" s="3">
        <f>RIGHT(LEFT(A43,3),1)</f>
      </c>
      <c r="O43" s="3">
        <f>RIGHT(LEFT(A43,4),1)</f>
      </c>
      <c r="P43" s="3">
        <f>RIGHT(LEFT(A43,5),1)</f>
      </c>
      <c r="Q43" s="3">
        <f>RIGHT(LEFT(A43,6),1)</f>
      </c>
      <c r="R43" s="3">
        <f>RIGHT(LEFT(A43,7),1)</f>
      </c>
      <c r="S43" s="3">
        <f>RIGHT(LEFT(A43,8),1)</f>
      </c>
      <c r="T43" s="3">
        <f>RIGHT(LEFT(A43,9),1)</f>
      </c>
      <c r="U43" s="3">
        <f>RIGHT(LEFT(A43,10),1)</f>
      </c>
      <c r="V43" s="3">
        <f>RIGHT(LEFT(A43,11),1)</f>
      </c>
      <c r="W43" s="3">
        <f>RIGHT(LEFT(A43,12),1)</f>
      </c>
      <c r="X43" s="3">
        <f t="shared" si="0"/>
      </c>
      <c r="Y43" s="3">
        <f t="shared" si="1"/>
      </c>
      <c r="Z43" s="10" t="e">
        <f>VLOOKUP(RIGHT(LEFT(A43,3),1),'JAN_変換'!$A$2:$B$11,2,FALSE)</f>
        <v>#N/A</v>
      </c>
      <c r="AA43" s="10">
        <f t="shared" si="2"/>
      </c>
      <c r="AB43" s="10">
        <f t="shared" si="3"/>
      </c>
      <c r="AC43" s="10" t="e">
        <f>VLOOKUP(RIGHT(LEFT(A43,6),1),'JAN_変換'!$A$2:$B$11,2,FALSE)</f>
        <v>#N/A</v>
      </c>
      <c r="AD43" s="10" t="e">
        <f>VLOOKUP(RIGHT(LEFT(A43,7),1),'JAN_変換'!$A$2:$B$11,2,FALSE)</f>
        <v>#N/A</v>
      </c>
      <c r="AE43" s="10" t="e">
        <f>VLOOKUP(RIGHT(LEFT(A43,8),1),'JAN_変換'!$C$2:$D$11,2,FALSE)</f>
        <v>#N/A</v>
      </c>
      <c r="AF43" s="10" t="e">
        <f>VLOOKUP(RIGHT(LEFT(A43,9),1),'JAN_変換'!$C$2:$D$11,2,FALSE)</f>
        <v>#N/A</v>
      </c>
      <c r="AG43" s="10" t="e">
        <f>VLOOKUP(RIGHT(LEFT(A43,10),1),'JAN_変換'!$C$2:$D$11,2,FALSE)</f>
        <v>#N/A</v>
      </c>
      <c r="AH43" s="10" t="e">
        <f>VLOOKUP(RIGHT(LEFT(A43,11),1),'JAN_変換'!$C$2:$D$11,2,FALSE)</f>
        <v>#N/A</v>
      </c>
      <c r="AI43" s="10" t="e">
        <f>VLOOKUP(RIGHT(LEFT(A43,12),1),'JAN_変換'!$C$2:$D$11,2,FALSE)</f>
        <v>#N/A</v>
      </c>
      <c r="AJ43" s="10" t="e">
        <f>VLOOKUP(RIGHT(LEFT(A43,13),1),'JAN_変換'!$C$2:$D$11,2,FALSE)</f>
        <v>#N/A</v>
      </c>
      <c r="AL43" s="3" t="e">
        <f t="shared" si="4"/>
        <v>#N/A</v>
      </c>
      <c r="AM43" s="3" t="e">
        <f t="shared" si="5"/>
        <v>#VALUE!</v>
      </c>
    </row>
    <row r="44" spans="1:39" ht="24" customHeight="1">
      <c r="A44" s="13"/>
      <c r="B44" s="26">
        <f>IF(A44="","",AL44)</f>
      </c>
      <c r="C44" s="27">
        <f t="shared" si="6"/>
      </c>
      <c r="D44" s="22">
        <f>IF(A44="","",VLOOKUP(A44,JAN13_DB!$A:$H,2,FALSE))</f>
      </c>
      <c r="E44" s="22">
        <f>IF(A44="","",VLOOKUP(A44,JAN13_DB!$A:$H,3,FALSE))</f>
      </c>
      <c r="F44" s="21">
        <f>IF(A44="","",VLOOKUP(A44,JAN13_DB!$A:$H,4,FALSE))</f>
      </c>
      <c r="G44" s="21">
        <f>IF(A44="","",VLOOKUP(A44,JAN13_DB!$A:$H,5,FALSE))</f>
      </c>
      <c r="H44" s="21">
        <f>IF(A44="","",VLOOKUP(A44,JAN13_DB!$A:$H,6,FALSE))</f>
      </c>
      <c r="I44" s="21">
        <f>IF(A44="","",VLOOKUP(A44,JAN13_DB!$A:$H,7,FALSE))</f>
      </c>
      <c r="J44" s="14">
        <f>IF(A44="","",IF(VLOOKUP(A44,JAN13_DB!$A:$H,8,FALSE)=0,"",VLOOKUP(A44,JAN13_DB!$A:$H,8,FALSE)))</f>
      </c>
      <c r="L44" s="3">
        <f>LEFT(A44,1)</f>
      </c>
      <c r="M44" s="3">
        <f>RIGHT(LEFT(A44,2),1)</f>
      </c>
      <c r="N44" s="3">
        <f>RIGHT(LEFT(A44,3),1)</f>
      </c>
      <c r="O44" s="3">
        <f>RIGHT(LEFT(A44,4),1)</f>
      </c>
      <c r="P44" s="3">
        <f>RIGHT(LEFT(A44,5),1)</f>
      </c>
      <c r="Q44" s="3">
        <f>RIGHT(LEFT(A44,6),1)</f>
      </c>
      <c r="R44" s="3">
        <f>RIGHT(LEFT(A44,7),1)</f>
      </c>
      <c r="S44" s="3">
        <f>RIGHT(LEFT(A44,8),1)</f>
      </c>
      <c r="T44" s="3">
        <f>RIGHT(LEFT(A44,9),1)</f>
      </c>
      <c r="U44" s="3">
        <f>RIGHT(LEFT(A44,10),1)</f>
      </c>
      <c r="V44" s="3">
        <f>RIGHT(LEFT(A44,11),1)</f>
      </c>
      <c r="W44" s="3">
        <f>RIGHT(LEFT(A44,12),1)</f>
      </c>
      <c r="X44" s="3">
        <f t="shared" si="0"/>
      </c>
      <c r="Y44" s="3">
        <f t="shared" si="1"/>
      </c>
      <c r="Z44" s="10" t="e">
        <f>VLOOKUP(RIGHT(LEFT(A44,3),1),'JAN_変換'!$A$2:$B$11,2,FALSE)</f>
        <v>#N/A</v>
      </c>
      <c r="AA44" s="10">
        <f t="shared" si="2"/>
      </c>
      <c r="AB44" s="10">
        <f t="shared" si="3"/>
      </c>
      <c r="AC44" s="10" t="e">
        <f>VLOOKUP(RIGHT(LEFT(A44,6),1),'JAN_変換'!$A$2:$B$11,2,FALSE)</f>
        <v>#N/A</v>
      </c>
      <c r="AD44" s="10" t="e">
        <f>VLOOKUP(RIGHT(LEFT(A44,7),1),'JAN_変換'!$A$2:$B$11,2,FALSE)</f>
        <v>#N/A</v>
      </c>
      <c r="AE44" s="10" t="e">
        <f>VLOOKUP(RIGHT(LEFT(A44,8),1),'JAN_変換'!$C$2:$D$11,2,FALSE)</f>
        <v>#N/A</v>
      </c>
      <c r="AF44" s="10" t="e">
        <f>VLOOKUP(RIGHT(LEFT(A44,9),1),'JAN_変換'!$C$2:$D$11,2,FALSE)</f>
        <v>#N/A</v>
      </c>
      <c r="AG44" s="10" t="e">
        <f>VLOOKUP(RIGHT(LEFT(A44,10),1),'JAN_変換'!$C$2:$D$11,2,FALSE)</f>
        <v>#N/A</v>
      </c>
      <c r="AH44" s="10" t="e">
        <f>VLOOKUP(RIGHT(LEFT(A44,11),1),'JAN_変換'!$C$2:$D$11,2,FALSE)</f>
        <v>#N/A</v>
      </c>
      <c r="AI44" s="10" t="e">
        <f>VLOOKUP(RIGHT(LEFT(A44,12),1),'JAN_変換'!$C$2:$D$11,2,FALSE)</f>
        <v>#N/A</v>
      </c>
      <c r="AJ44" s="10" t="e">
        <f>VLOOKUP(RIGHT(LEFT(A44,13),1),'JAN_変換'!$C$2:$D$11,2,FALSE)</f>
        <v>#N/A</v>
      </c>
      <c r="AL44" s="3" t="e">
        <f t="shared" si="4"/>
        <v>#N/A</v>
      </c>
      <c r="AM44" s="3" t="e">
        <f t="shared" si="5"/>
        <v>#VALUE!</v>
      </c>
    </row>
    <row r="45" spans="1:39" ht="24" customHeight="1">
      <c r="A45" s="13"/>
      <c r="B45" s="26">
        <f>IF(A45="","",AL45)</f>
      </c>
      <c r="C45" s="27">
        <f t="shared" si="6"/>
      </c>
      <c r="D45" s="22">
        <f>IF(A45="","",VLOOKUP(A45,JAN13_DB!$A:$H,2,FALSE))</f>
      </c>
      <c r="E45" s="22">
        <f>IF(A45="","",VLOOKUP(A45,JAN13_DB!$A:$H,3,FALSE))</f>
      </c>
      <c r="F45" s="21">
        <f>IF(A45="","",VLOOKUP(A45,JAN13_DB!$A:$H,4,FALSE))</f>
      </c>
      <c r="G45" s="21">
        <f>IF(A45="","",VLOOKUP(A45,JAN13_DB!$A:$H,5,FALSE))</f>
      </c>
      <c r="H45" s="21">
        <f>IF(A45="","",VLOOKUP(A45,JAN13_DB!$A:$H,6,FALSE))</f>
      </c>
      <c r="I45" s="21">
        <f>IF(A45="","",VLOOKUP(A45,JAN13_DB!$A:$H,7,FALSE))</f>
      </c>
      <c r="J45" s="14">
        <f>IF(A45="","",IF(VLOOKUP(A45,JAN13_DB!$A:$H,8,FALSE)=0,"",VLOOKUP(A45,JAN13_DB!$A:$H,8,FALSE)))</f>
      </c>
      <c r="L45" s="3">
        <f>LEFT(A45,1)</f>
      </c>
      <c r="M45" s="3">
        <f>RIGHT(LEFT(A45,2),1)</f>
      </c>
      <c r="N45" s="3">
        <f>RIGHT(LEFT(A45,3),1)</f>
      </c>
      <c r="O45" s="3">
        <f>RIGHT(LEFT(A45,4),1)</f>
      </c>
      <c r="P45" s="3">
        <f>RIGHT(LEFT(A45,5),1)</f>
      </c>
      <c r="Q45" s="3">
        <f>RIGHT(LEFT(A45,6),1)</f>
      </c>
      <c r="R45" s="3">
        <f>RIGHT(LEFT(A45,7),1)</f>
      </c>
      <c r="S45" s="3">
        <f>RIGHT(LEFT(A45,8),1)</f>
      </c>
      <c r="T45" s="3">
        <f>RIGHT(LEFT(A45,9),1)</f>
      </c>
      <c r="U45" s="3">
        <f>RIGHT(LEFT(A45,10),1)</f>
      </c>
      <c r="V45" s="3">
        <f>RIGHT(LEFT(A45,11),1)</f>
      </c>
      <c r="W45" s="3">
        <f>RIGHT(LEFT(A45,12),1)</f>
      </c>
      <c r="X45" s="3">
        <f t="shared" si="0"/>
      </c>
      <c r="Y45" s="3">
        <f t="shared" si="1"/>
      </c>
      <c r="Z45" s="10" t="e">
        <f>VLOOKUP(RIGHT(LEFT(A45,3),1),'JAN_変換'!$A$2:$B$11,2,FALSE)</f>
        <v>#N/A</v>
      </c>
      <c r="AA45" s="10">
        <f t="shared" si="2"/>
      </c>
      <c r="AB45" s="10">
        <f t="shared" si="3"/>
      </c>
      <c r="AC45" s="10" t="e">
        <f>VLOOKUP(RIGHT(LEFT(A45,6),1),'JAN_変換'!$A$2:$B$11,2,FALSE)</f>
        <v>#N/A</v>
      </c>
      <c r="AD45" s="10" t="e">
        <f>VLOOKUP(RIGHT(LEFT(A45,7),1),'JAN_変換'!$A$2:$B$11,2,FALSE)</f>
        <v>#N/A</v>
      </c>
      <c r="AE45" s="10" t="e">
        <f>VLOOKUP(RIGHT(LEFT(A45,8),1),'JAN_変換'!$C$2:$D$11,2,FALSE)</f>
        <v>#N/A</v>
      </c>
      <c r="AF45" s="10" t="e">
        <f>VLOOKUP(RIGHT(LEFT(A45,9),1),'JAN_変換'!$C$2:$D$11,2,FALSE)</f>
        <v>#N/A</v>
      </c>
      <c r="AG45" s="10" t="e">
        <f>VLOOKUP(RIGHT(LEFT(A45,10),1),'JAN_変換'!$C$2:$D$11,2,FALSE)</f>
        <v>#N/A</v>
      </c>
      <c r="AH45" s="10" t="e">
        <f>VLOOKUP(RIGHT(LEFT(A45,11),1),'JAN_変換'!$C$2:$D$11,2,FALSE)</f>
        <v>#N/A</v>
      </c>
      <c r="AI45" s="10" t="e">
        <f>VLOOKUP(RIGHT(LEFT(A45,12),1),'JAN_変換'!$C$2:$D$11,2,FALSE)</f>
        <v>#N/A</v>
      </c>
      <c r="AJ45" s="10" t="e">
        <f>VLOOKUP(RIGHT(LEFT(A45,13),1),'JAN_変換'!$C$2:$D$11,2,FALSE)</f>
        <v>#N/A</v>
      </c>
      <c r="AL45" s="3" t="e">
        <f t="shared" si="4"/>
        <v>#N/A</v>
      </c>
      <c r="AM45" s="3" t="e">
        <f t="shared" si="5"/>
        <v>#VALUE!</v>
      </c>
    </row>
    <row r="46" spans="1:39" ht="24" customHeight="1">
      <c r="A46" s="13"/>
      <c r="B46" s="26">
        <f>IF(A46="","",AL46)</f>
      </c>
      <c r="C46" s="27">
        <f t="shared" si="6"/>
      </c>
      <c r="D46" s="22">
        <f>IF(A46="","",VLOOKUP(A46,JAN13_DB!$A:$H,2,FALSE))</f>
      </c>
      <c r="E46" s="22">
        <f>IF(A46="","",VLOOKUP(A46,JAN13_DB!$A:$H,3,FALSE))</f>
      </c>
      <c r="F46" s="21">
        <f>IF(A46="","",VLOOKUP(A46,JAN13_DB!$A:$H,4,FALSE))</f>
      </c>
      <c r="G46" s="21">
        <f>IF(A46="","",VLOOKUP(A46,JAN13_DB!$A:$H,5,FALSE))</f>
      </c>
      <c r="H46" s="21">
        <f>IF(A46="","",VLOOKUP(A46,JAN13_DB!$A:$H,6,FALSE))</f>
      </c>
      <c r="I46" s="21">
        <f>IF(A46="","",VLOOKUP(A46,JAN13_DB!$A:$H,7,FALSE))</f>
      </c>
      <c r="J46" s="14">
        <f>IF(A46="","",IF(VLOOKUP(A46,JAN13_DB!$A:$H,8,FALSE)=0,"",VLOOKUP(A46,JAN13_DB!$A:$H,8,FALSE)))</f>
      </c>
      <c r="L46" s="3">
        <f>LEFT(A46,1)</f>
      </c>
      <c r="M46" s="3">
        <f>RIGHT(LEFT(A46,2),1)</f>
      </c>
      <c r="N46" s="3">
        <f>RIGHT(LEFT(A46,3),1)</f>
      </c>
      <c r="O46" s="3">
        <f>RIGHT(LEFT(A46,4),1)</f>
      </c>
      <c r="P46" s="3">
        <f>RIGHT(LEFT(A46,5),1)</f>
      </c>
      <c r="Q46" s="3">
        <f>RIGHT(LEFT(A46,6),1)</f>
      </c>
      <c r="R46" s="3">
        <f>RIGHT(LEFT(A46,7),1)</f>
      </c>
      <c r="S46" s="3">
        <f>RIGHT(LEFT(A46,8),1)</f>
      </c>
      <c r="T46" s="3">
        <f>RIGHT(LEFT(A46,9),1)</f>
      </c>
      <c r="U46" s="3">
        <f>RIGHT(LEFT(A46,10),1)</f>
      </c>
      <c r="V46" s="3">
        <f>RIGHT(LEFT(A46,11),1)</f>
      </c>
      <c r="W46" s="3">
        <f>RIGHT(LEFT(A46,12),1)</f>
      </c>
      <c r="X46" s="3">
        <f t="shared" si="0"/>
      </c>
      <c r="Y46" s="3">
        <f t="shared" si="1"/>
      </c>
      <c r="Z46" s="10" t="e">
        <f>VLOOKUP(RIGHT(LEFT(A46,3),1),'JAN_変換'!$A$2:$B$11,2,FALSE)</f>
        <v>#N/A</v>
      </c>
      <c r="AA46" s="10">
        <f t="shared" si="2"/>
      </c>
      <c r="AB46" s="10">
        <f t="shared" si="3"/>
      </c>
      <c r="AC46" s="10" t="e">
        <f>VLOOKUP(RIGHT(LEFT(A46,6),1),'JAN_変換'!$A$2:$B$11,2,FALSE)</f>
        <v>#N/A</v>
      </c>
      <c r="AD46" s="10" t="e">
        <f>VLOOKUP(RIGHT(LEFT(A46,7),1),'JAN_変換'!$A$2:$B$11,2,FALSE)</f>
        <v>#N/A</v>
      </c>
      <c r="AE46" s="10" t="e">
        <f>VLOOKUP(RIGHT(LEFT(A46,8),1),'JAN_変換'!$C$2:$D$11,2,FALSE)</f>
        <v>#N/A</v>
      </c>
      <c r="AF46" s="10" t="e">
        <f>VLOOKUP(RIGHT(LEFT(A46,9),1),'JAN_変換'!$C$2:$D$11,2,FALSE)</f>
        <v>#N/A</v>
      </c>
      <c r="AG46" s="10" t="e">
        <f>VLOOKUP(RIGHT(LEFT(A46,10),1),'JAN_変換'!$C$2:$D$11,2,FALSE)</f>
        <v>#N/A</v>
      </c>
      <c r="AH46" s="10" t="e">
        <f>VLOOKUP(RIGHT(LEFT(A46,11),1),'JAN_変換'!$C$2:$D$11,2,FALSE)</f>
        <v>#N/A</v>
      </c>
      <c r="AI46" s="10" t="e">
        <f>VLOOKUP(RIGHT(LEFT(A46,12),1),'JAN_変換'!$C$2:$D$11,2,FALSE)</f>
        <v>#N/A</v>
      </c>
      <c r="AJ46" s="10" t="e">
        <f>VLOOKUP(RIGHT(LEFT(A46,13),1),'JAN_変換'!$C$2:$D$11,2,FALSE)</f>
        <v>#N/A</v>
      </c>
      <c r="AL46" s="3" t="e">
        <f t="shared" si="4"/>
        <v>#N/A</v>
      </c>
      <c r="AM46" s="3" t="e">
        <f t="shared" si="5"/>
        <v>#VALUE!</v>
      </c>
    </row>
    <row r="47" spans="1:39" ht="24" customHeight="1">
      <c r="A47" s="13"/>
      <c r="B47" s="26">
        <f>IF(A47="","",AL47)</f>
      </c>
      <c r="C47" s="27">
        <f t="shared" si="6"/>
      </c>
      <c r="D47" s="22">
        <f>IF(A47="","",VLOOKUP(A47,JAN13_DB!$A:$H,2,FALSE))</f>
      </c>
      <c r="E47" s="22">
        <f>IF(A47="","",VLOOKUP(A47,JAN13_DB!$A:$H,3,FALSE))</f>
      </c>
      <c r="F47" s="21">
        <f>IF(A47="","",VLOOKUP(A47,JAN13_DB!$A:$H,4,FALSE))</f>
      </c>
      <c r="G47" s="21">
        <f>IF(A47="","",VLOOKUP(A47,JAN13_DB!$A:$H,5,FALSE))</f>
      </c>
      <c r="H47" s="21">
        <f>IF(A47="","",VLOOKUP(A47,JAN13_DB!$A:$H,6,FALSE))</f>
      </c>
      <c r="I47" s="21">
        <f>IF(A47="","",VLOOKUP(A47,JAN13_DB!$A:$H,7,FALSE))</f>
      </c>
      <c r="J47" s="14">
        <f>IF(A47="","",IF(VLOOKUP(A47,JAN13_DB!$A:$H,8,FALSE)=0,"",VLOOKUP(A47,JAN13_DB!$A:$H,8,FALSE)))</f>
      </c>
      <c r="L47" s="3">
        <f>LEFT(A47,1)</f>
      </c>
      <c r="M47" s="3">
        <f>RIGHT(LEFT(A47,2),1)</f>
      </c>
      <c r="N47" s="3">
        <f>RIGHT(LEFT(A47,3),1)</f>
      </c>
      <c r="O47" s="3">
        <f>RIGHT(LEFT(A47,4),1)</f>
      </c>
      <c r="P47" s="3">
        <f>RIGHT(LEFT(A47,5),1)</f>
      </c>
      <c r="Q47" s="3">
        <f>RIGHT(LEFT(A47,6),1)</f>
      </c>
      <c r="R47" s="3">
        <f>RIGHT(LEFT(A47,7),1)</f>
      </c>
      <c r="S47" s="3">
        <f>RIGHT(LEFT(A47,8),1)</f>
      </c>
      <c r="T47" s="3">
        <f>RIGHT(LEFT(A47,9),1)</f>
      </c>
      <c r="U47" s="3">
        <f>RIGHT(LEFT(A47,10),1)</f>
      </c>
      <c r="V47" s="3">
        <f>RIGHT(LEFT(A47,11),1)</f>
      </c>
      <c r="W47" s="3">
        <f>RIGHT(LEFT(A47,12),1)</f>
      </c>
      <c r="X47" s="3">
        <f t="shared" si="0"/>
      </c>
      <c r="Y47" s="3">
        <f t="shared" si="1"/>
      </c>
      <c r="Z47" s="10" t="e">
        <f>VLOOKUP(RIGHT(LEFT(A47,3),1),'JAN_変換'!$A$2:$B$11,2,FALSE)</f>
        <v>#N/A</v>
      </c>
      <c r="AA47" s="10">
        <f t="shared" si="2"/>
      </c>
      <c r="AB47" s="10">
        <f t="shared" si="3"/>
      </c>
      <c r="AC47" s="10" t="e">
        <f>VLOOKUP(RIGHT(LEFT(A47,6),1),'JAN_変換'!$A$2:$B$11,2,FALSE)</f>
        <v>#N/A</v>
      </c>
      <c r="AD47" s="10" t="e">
        <f>VLOOKUP(RIGHT(LEFT(A47,7),1),'JAN_変換'!$A$2:$B$11,2,FALSE)</f>
        <v>#N/A</v>
      </c>
      <c r="AE47" s="10" t="e">
        <f>VLOOKUP(RIGHT(LEFT(A47,8),1),'JAN_変換'!$C$2:$D$11,2,FALSE)</f>
        <v>#N/A</v>
      </c>
      <c r="AF47" s="10" t="e">
        <f>VLOOKUP(RIGHT(LEFT(A47,9),1),'JAN_変換'!$C$2:$D$11,2,FALSE)</f>
        <v>#N/A</v>
      </c>
      <c r="AG47" s="10" t="e">
        <f>VLOOKUP(RIGHT(LEFT(A47,10),1),'JAN_変換'!$C$2:$D$11,2,FALSE)</f>
        <v>#N/A</v>
      </c>
      <c r="AH47" s="10" t="e">
        <f>VLOOKUP(RIGHT(LEFT(A47,11),1),'JAN_変換'!$C$2:$D$11,2,FALSE)</f>
        <v>#N/A</v>
      </c>
      <c r="AI47" s="10" t="e">
        <f>VLOOKUP(RIGHT(LEFT(A47,12),1),'JAN_変換'!$C$2:$D$11,2,FALSE)</f>
        <v>#N/A</v>
      </c>
      <c r="AJ47" s="10" t="e">
        <f>VLOOKUP(RIGHT(LEFT(A47,13),1),'JAN_変換'!$C$2:$D$11,2,FALSE)</f>
        <v>#N/A</v>
      </c>
      <c r="AL47" s="3" t="e">
        <f t="shared" si="4"/>
        <v>#N/A</v>
      </c>
      <c r="AM47" s="3" t="e">
        <f t="shared" si="5"/>
        <v>#VALUE!</v>
      </c>
    </row>
    <row r="48" spans="1:39" ht="24" customHeight="1">
      <c r="A48" s="13"/>
      <c r="B48" s="26">
        <f>IF(A48="","",AL48)</f>
      </c>
      <c r="C48" s="27">
        <f t="shared" si="6"/>
      </c>
      <c r="D48" s="22">
        <f>IF(A48="","",VLOOKUP(A48,JAN13_DB!$A:$H,2,FALSE))</f>
      </c>
      <c r="E48" s="22">
        <f>IF(A48="","",VLOOKUP(A48,JAN13_DB!$A:$H,3,FALSE))</f>
      </c>
      <c r="F48" s="21">
        <f>IF(A48="","",VLOOKUP(A48,JAN13_DB!$A:$H,4,FALSE))</f>
      </c>
      <c r="G48" s="21">
        <f>IF(A48="","",VLOOKUP(A48,JAN13_DB!$A:$H,5,FALSE))</f>
      </c>
      <c r="H48" s="21">
        <f>IF(A48="","",VLOOKUP(A48,JAN13_DB!$A:$H,6,FALSE))</f>
      </c>
      <c r="I48" s="21">
        <f>IF(A48="","",VLOOKUP(A48,JAN13_DB!$A:$H,7,FALSE))</f>
      </c>
      <c r="J48" s="14">
        <f>IF(A48="","",IF(VLOOKUP(A48,JAN13_DB!$A:$H,8,FALSE)=0,"",VLOOKUP(A48,JAN13_DB!$A:$H,8,FALSE)))</f>
      </c>
      <c r="L48" s="3">
        <f>LEFT(A48,1)</f>
      </c>
      <c r="M48" s="3">
        <f>RIGHT(LEFT(A48,2),1)</f>
      </c>
      <c r="N48" s="3">
        <f>RIGHT(LEFT(A48,3),1)</f>
      </c>
      <c r="O48" s="3">
        <f>RIGHT(LEFT(A48,4),1)</f>
      </c>
      <c r="P48" s="3">
        <f>RIGHT(LEFT(A48,5),1)</f>
      </c>
      <c r="Q48" s="3">
        <f>RIGHT(LEFT(A48,6),1)</f>
      </c>
      <c r="R48" s="3">
        <f>RIGHT(LEFT(A48,7),1)</f>
      </c>
      <c r="S48" s="3">
        <f>RIGHT(LEFT(A48,8),1)</f>
      </c>
      <c r="T48" s="3">
        <f>RIGHT(LEFT(A48,9),1)</f>
      </c>
      <c r="U48" s="3">
        <f>RIGHT(LEFT(A48,10),1)</f>
      </c>
      <c r="V48" s="3">
        <f>RIGHT(LEFT(A48,11),1)</f>
      </c>
      <c r="W48" s="3">
        <f>RIGHT(LEFT(A48,12),1)</f>
      </c>
      <c r="X48" s="3">
        <f t="shared" si="0"/>
      </c>
      <c r="Y48" s="3">
        <f t="shared" si="1"/>
      </c>
      <c r="Z48" s="10" t="e">
        <f>VLOOKUP(RIGHT(LEFT(A48,3),1),'JAN_変換'!$A$2:$B$11,2,FALSE)</f>
        <v>#N/A</v>
      </c>
      <c r="AA48" s="10">
        <f t="shared" si="2"/>
      </c>
      <c r="AB48" s="10">
        <f t="shared" si="3"/>
      </c>
      <c r="AC48" s="10" t="e">
        <f>VLOOKUP(RIGHT(LEFT(A48,6),1),'JAN_変換'!$A$2:$B$11,2,FALSE)</f>
        <v>#N/A</v>
      </c>
      <c r="AD48" s="10" t="e">
        <f>VLOOKUP(RIGHT(LEFT(A48,7),1),'JAN_変換'!$A$2:$B$11,2,FALSE)</f>
        <v>#N/A</v>
      </c>
      <c r="AE48" s="10" t="e">
        <f>VLOOKUP(RIGHT(LEFT(A48,8),1),'JAN_変換'!$C$2:$D$11,2,FALSE)</f>
        <v>#N/A</v>
      </c>
      <c r="AF48" s="10" t="e">
        <f>VLOOKUP(RIGHT(LEFT(A48,9),1),'JAN_変換'!$C$2:$D$11,2,FALSE)</f>
        <v>#N/A</v>
      </c>
      <c r="AG48" s="10" t="e">
        <f>VLOOKUP(RIGHT(LEFT(A48,10),1),'JAN_変換'!$C$2:$D$11,2,FALSE)</f>
        <v>#N/A</v>
      </c>
      <c r="AH48" s="10" t="e">
        <f>VLOOKUP(RIGHT(LEFT(A48,11),1),'JAN_変換'!$C$2:$D$11,2,FALSE)</f>
        <v>#N/A</v>
      </c>
      <c r="AI48" s="10" t="e">
        <f>VLOOKUP(RIGHT(LEFT(A48,12),1),'JAN_変換'!$C$2:$D$11,2,FALSE)</f>
        <v>#N/A</v>
      </c>
      <c r="AJ48" s="10" t="e">
        <f>VLOOKUP(RIGHT(LEFT(A48,13),1),'JAN_変換'!$C$2:$D$11,2,FALSE)</f>
        <v>#N/A</v>
      </c>
      <c r="AL48" s="3" t="e">
        <f t="shared" si="4"/>
        <v>#N/A</v>
      </c>
      <c r="AM48" s="3" t="e">
        <f t="shared" si="5"/>
        <v>#VALUE!</v>
      </c>
    </row>
    <row r="49" spans="1:39" ht="24" customHeight="1">
      <c r="A49" s="13"/>
      <c r="B49" s="26">
        <f>IF(A49="","",AL49)</f>
      </c>
      <c r="C49" s="27">
        <f t="shared" si="6"/>
      </c>
      <c r="D49" s="22">
        <f>IF(A49="","",VLOOKUP(A49,JAN13_DB!$A:$H,2,FALSE))</f>
      </c>
      <c r="E49" s="22">
        <f>IF(A49="","",VLOOKUP(A49,JAN13_DB!$A:$H,3,FALSE))</f>
      </c>
      <c r="F49" s="21">
        <f>IF(A49="","",VLOOKUP(A49,JAN13_DB!$A:$H,4,FALSE))</f>
      </c>
      <c r="G49" s="21">
        <f>IF(A49="","",VLOOKUP(A49,JAN13_DB!$A:$H,5,FALSE))</f>
      </c>
      <c r="H49" s="21">
        <f>IF(A49="","",VLOOKUP(A49,JAN13_DB!$A:$H,6,FALSE))</f>
      </c>
      <c r="I49" s="21">
        <f>IF(A49="","",VLOOKUP(A49,JAN13_DB!$A:$H,7,FALSE))</f>
      </c>
      <c r="J49" s="14">
        <f>IF(A49="","",IF(VLOOKUP(A49,JAN13_DB!$A:$H,8,FALSE)=0,"",VLOOKUP(A49,JAN13_DB!$A:$H,8,FALSE)))</f>
      </c>
      <c r="L49" s="3">
        <f>LEFT(A49,1)</f>
      </c>
      <c r="M49" s="3">
        <f>RIGHT(LEFT(A49,2),1)</f>
      </c>
      <c r="N49" s="3">
        <f>RIGHT(LEFT(A49,3),1)</f>
      </c>
      <c r="O49" s="3">
        <f>RIGHT(LEFT(A49,4),1)</f>
      </c>
      <c r="P49" s="3">
        <f>RIGHT(LEFT(A49,5),1)</f>
      </c>
      <c r="Q49" s="3">
        <f>RIGHT(LEFT(A49,6),1)</f>
      </c>
      <c r="R49" s="3">
        <f>RIGHT(LEFT(A49,7),1)</f>
      </c>
      <c r="S49" s="3">
        <f>RIGHT(LEFT(A49,8),1)</f>
      </c>
      <c r="T49" s="3">
        <f>RIGHT(LEFT(A49,9),1)</f>
      </c>
      <c r="U49" s="3">
        <f>RIGHT(LEFT(A49,10),1)</f>
      </c>
      <c r="V49" s="3">
        <f>RIGHT(LEFT(A49,11),1)</f>
      </c>
      <c r="W49" s="3">
        <f>RIGHT(LEFT(A49,12),1)</f>
      </c>
      <c r="X49" s="3">
        <f t="shared" si="0"/>
      </c>
      <c r="Y49" s="3">
        <f t="shared" si="1"/>
      </c>
      <c r="Z49" s="10" t="e">
        <f>VLOOKUP(RIGHT(LEFT(A49,3),1),'JAN_変換'!$A$2:$B$11,2,FALSE)</f>
        <v>#N/A</v>
      </c>
      <c r="AA49" s="10">
        <f t="shared" si="2"/>
      </c>
      <c r="AB49" s="10">
        <f t="shared" si="3"/>
      </c>
      <c r="AC49" s="10" t="e">
        <f>VLOOKUP(RIGHT(LEFT(A49,6),1),'JAN_変換'!$A$2:$B$11,2,FALSE)</f>
        <v>#N/A</v>
      </c>
      <c r="AD49" s="10" t="e">
        <f>VLOOKUP(RIGHT(LEFT(A49,7),1),'JAN_変換'!$A$2:$B$11,2,FALSE)</f>
        <v>#N/A</v>
      </c>
      <c r="AE49" s="10" t="e">
        <f>VLOOKUP(RIGHT(LEFT(A49,8),1),'JAN_変換'!$C$2:$D$11,2,FALSE)</f>
        <v>#N/A</v>
      </c>
      <c r="AF49" s="10" t="e">
        <f>VLOOKUP(RIGHT(LEFT(A49,9),1),'JAN_変換'!$C$2:$D$11,2,FALSE)</f>
        <v>#N/A</v>
      </c>
      <c r="AG49" s="10" t="e">
        <f>VLOOKUP(RIGHT(LEFT(A49,10),1),'JAN_変換'!$C$2:$D$11,2,FALSE)</f>
        <v>#N/A</v>
      </c>
      <c r="AH49" s="10" t="e">
        <f>VLOOKUP(RIGHT(LEFT(A49,11),1),'JAN_変換'!$C$2:$D$11,2,FALSE)</f>
        <v>#N/A</v>
      </c>
      <c r="AI49" s="10" t="e">
        <f>VLOOKUP(RIGHT(LEFT(A49,12),1),'JAN_変換'!$C$2:$D$11,2,FALSE)</f>
        <v>#N/A</v>
      </c>
      <c r="AJ49" s="10" t="e">
        <f>VLOOKUP(RIGHT(LEFT(A49,13),1),'JAN_変換'!$C$2:$D$11,2,FALSE)</f>
        <v>#N/A</v>
      </c>
      <c r="AL49" s="3" t="e">
        <f t="shared" si="4"/>
        <v>#N/A</v>
      </c>
      <c r="AM49" s="3" t="e">
        <f t="shared" si="5"/>
        <v>#VALUE!</v>
      </c>
    </row>
    <row r="50" spans="1:39" ht="24" customHeight="1">
      <c r="A50" s="13"/>
      <c r="B50" s="26">
        <f>IF(A50="","",AL50)</f>
      </c>
      <c r="C50" s="27">
        <f t="shared" si="6"/>
      </c>
      <c r="D50" s="22">
        <f>IF(A50="","",VLOOKUP(A50,JAN13_DB!$A:$H,2,FALSE))</f>
      </c>
      <c r="E50" s="22">
        <f>IF(A50="","",VLOOKUP(A50,JAN13_DB!$A:$H,3,FALSE))</f>
      </c>
      <c r="F50" s="21">
        <f>IF(A50="","",VLOOKUP(A50,JAN13_DB!$A:$H,4,FALSE))</f>
      </c>
      <c r="G50" s="21">
        <f>IF(A50="","",VLOOKUP(A50,JAN13_DB!$A:$H,5,FALSE))</f>
      </c>
      <c r="H50" s="21">
        <f>IF(A50="","",VLOOKUP(A50,JAN13_DB!$A:$H,6,FALSE))</f>
      </c>
      <c r="I50" s="21">
        <f>IF(A50="","",VLOOKUP(A50,JAN13_DB!$A:$H,7,FALSE))</f>
      </c>
      <c r="J50" s="14">
        <f>IF(A50="","",IF(VLOOKUP(A50,JAN13_DB!$A:$H,8,FALSE)=0,"",VLOOKUP(A50,JAN13_DB!$A:$H,8,FALSE)))</f>
      </c>
      <c r="L50" s="3">
        <f>LEFT(A50,1)</f>
      </c>
      <c r="M50" s="3">
        <f>RIGHT(LEFT(A50,2),1)</f>
      </c>
      <c r="N50" s="3">
        <f>RIGHT(LEFT(A50,3),1)</f>
      </c>
      <c r="O50" s="3">
        <f>RIGHT(LEFT(A50,4),1)</f>
      </c>
      <c r="P50" s="3">
        <f>RIGHT(LEFT(A50,5),1)</f>
      </c>
      <c r="Q50" s="3">
        <f>RIGHT(LEFT(A50,6),1)</f>
      </c>
      <c r="R50" s="3">
        <f>RIGHT(LEFT(A50,7),1)</f>
      </c>
      <c r="S50" s="3">
        <f>RIGHT(LEFT(A50,8),1)</f>
      </c>
      <c r="T50" s="3">
        <f>RIGHT(LEFT(A50,9),1)</f>
      </c>
      <c r="U50" s="3">
        <f>RIGHT(LEFT(A50,10),1)</f>
      </c>
      <c r="V50" s="3">
        <f>RIGHT(LEFT(A50,11),1)</f>
      </c>
      <c r="W50" s="3">
        <f>RIGHT(LEFT(A50,12),1)</f>
      </c>
      <c r="X50" s="3">
        <f t="shared" si="0"/>
      </c>
      <c r="Y50" s="3">
        <f t="shared" si="1"/>
      </c>
      <c r="Z50" s="10" t="e">
        <f>VLOOKUP(RIGHT(LEFT(A50,3),1),'JAN_変換'!$A$2:$B$11,2,FALSE)</f>
        <v>#N/A</v>
      </c>
      <c r="AA50" s="10">
        <f t="shared" si="2"/>
      </c>
      <c r="AB50" s="10">
        <f t="shared" si="3"/>
      </c>
      <c r="AC50" s="10" t="e">
        <f>VLOOKUP(RIGHT(LEFT(A50,6),1),'JAN_変換'!$A$2:$B$11,2,FALSE)</f>
        <v>#N/A</v>
      </c>
      <c r="AD50" s="10" t="e">
        <f>VLOOKUP(RIGHT(LEFT(A50,7),1),'JAN_変換'!$A$2:$B$11,2,FALSE)</f>
        <v>#N/A</v>
      </c>
      <c r="AE50" s="10" t="e">
        <f>VLOOKUP(RIGHT(LEFT(A50,8),1),'JAN_変換'!$C$2:$D$11,2,FALSE)</f>
        <v>#N/A</v>
      </c>
      <c r="AF50" s="10" t="e">
        <f>VLOOKUP(RIGHT(LEFT(A50,9),1),'JAN_変換'!$C$2:$D$11,2,FALSE)</f>
        <v>#N/A</v>
      </c>
      <c r="AG50" s="10" t="e">
        <f>VLOOKUP(RIGHT(LEFT(A50,10),1),'JAN_変換'!$C$2:$D$11,2,FALSE)</f>
        <v>#N/A</v>
      </c>
      <c r="AH50" s="10" t="e">
        <f>VLOOKUP(RIGHT(LEFT(A50,11),1),'JAN_変換'!$C$2:$D$11,2,FALSE)</f>
        <v>#N/A</v>
      </c>
      <c r="AI50" s="10" t="e">
        <f>VLOOKUP(RIGHT(LEFT(A50,12),1),'JAN_変換'!$C$2:$D$11,2,FALSE)</f>
        <v>#N/A</v>
      </c>
      <c r="AJ50" s="10" t="e">
        <f>VLOOKUP(RIGHT(LEFT(A50,13),1),'JAN_変換'!$C$2:$D$11,2,FALSE)</f>
        <v>#N/A</v>
      </c>
      <c r="AL50" s="3" t="e">
        <f t="shared" si="4"/>
        <v>#N/A</v>
      </c>
      <c r="AM50" s="3" t="e">
        <f t="shared" si="5"/>
        <v>#VALUE!</v>
      </c>
    </row>
    <row r="51" spans="1:39" ht="24" customHeight="1">
      <c r="A51" s="13"/>
      <c r="B51" s="26">
        <f>IF(A51="","",AL51)</f>
      </c>
      <c r="C51" s="27">
        <f t="shared" si="6"/>
      </c>
      <c r="D51" s="22">
        <f>IF(A51="","",VLOOKUP(A51,JAN13_DB!$A:$H,2,FALSE))</f>
      </c>
      <c r="E51" s="22">
        <f>IF(A51="","",VLOOKUP(A51,JAN13_DB!$A:$H,3,FALSE))</f>
      </c>
      <c r="F51" s="21">
        <f>IF(A51="","",VLOOKUP(A51,JAN13_DB!$A:$H,4,FALSE))</f>
      </c>
      <c r="G51" s="21">
        <f>IF(A51="","",VLOOKUP(A51,JAN13_DB!$A:$H,5,FALSE))</f>
      </c>
      <c r="H51" s="21">
        <f>IF(A51="","",VLOOKUP(A51,JAN13_DB!$A:$H,6,FALSE))</f>
      </c>
      <c r="I51" s="21">
        <f>IF(A51="","",VLOOKUP(A51,JAN13_DB!$A:$H,7,FALSE))</f>
      </c>
      <c r="J51" s="14">
        <f>IF(A51="","",IF(VLOOKUP(A51,JAN13_DB!$A:$H,8,FALSE)=0,"",VLOOKUP(A51,JAN13_DB!$A:$H,8,FALSE)))</f>
      </c>
      <c r="L51" s="3">
        <f>LEFT(A51,1)</f>
      </c>
      <c r="M51" s="3">
        <f>RIGHT(LEFT(A51,2),1)</f>
      </c>
      <c r="N51" s="3">
        <f>RIGHT(LEFT(A51,3),1)</f>
      </c>
      <c r="O51" s="3">
        <f>RIGHT(LEFT(A51,4),1)</f>
      </c>
      <c r="P51" s="3">
        <f>RIGHT(LEFT(A51,5),1)</f>
      </c>
      <c r="Q51" s="3">
        <f>RIGHT(LEFT(A51,6),1)</f>
      </c>
      <c r="R51" s="3">
        <f>RIGHT(LEFT(A51,7),1)</f>
      </c>
      <c r="S51" s="3">
        <f>RIGHT(LEFT(A51,8),1)</f>
      </c>
      <c r="T51" s="3">
        <f>RIGHT(LEFT(A51,9),1)</f>
      </c>
      <c r="U51" s="3">
        <f>RIGHT(LEFT(A51,10),1)</f>
      </c>
      <c r="V51" s="3">
        <f>RIGHT(LEFT(A51,11),1)</f>
      </c>
      <c r="W51" s="3">
        <f>RIGHT(LEFT(A51,12),1)</f>
      </c>
      <c r="X51" s="3">
        <f t="shared" si="0"/>
      </c>
      <c r="Y51" s="3">
        <f t="shared" si="1"/>
      </c>
      <c r="Z51" s="10" t="e">
        <f>VLOOKUP(RIGHT(LEFT(A51,3),1),'JAN_変換'!$A$2:$B$11,2,FALSE)</f>
        <v>#N/A</v>
      </c>
      <c r="AA51" s="10">
        <f t="shared" si="2"/>
      </c>
      <c r="AB51" s="10">
        <f t="shared" si="3"/>
      </c>
      <c r="AC51" s="10" t="e">
        <f>VLOOKUP(RIGHT(LEFT(A51,6),1),'JAN_変換'!$A$2:$B$11,2,FALSE)</f>
        <v>#N/A</v>
      </c>
      <c r="AD51" s="10" t="e">
        <f>VLOOKUP(RIGHT(LEFT(A51,7),1),'JAN_変換'!$A$2:$B$11,2,FALSE)</f>
        <v>#N/A</v>
      </c>
      <c r="AE51" s="10" t="e">
        <f>VLOOKUP(RIGHT(LEFT(A51,8),1),'JAN_変換'!$C$2:$D$11,2,FALSE)</f>
        <v>#N/A</v>
      </c>
      <c r="AF51" s="10" t="e">
        <f>VLOOKUP(RIGHT(LEFT(A51,9),1),'JAN_変換'!$C$2:$D$11,2,FALSE)</f>
        <v>#N/A</v>
      </c>
      <c r="AG51" s="10" t="e">
        <f>VLOOKUP(RIGHT(LEFT(A51,10),1),'JAN_変換'!$C$2:$D$11,2,FALSE)</f>
        <v>#N/A</v>
      </c>
      <c r="AH51" s="10" t="e">
        <f>VLOOKUP(RIGHT(LEFT(A51,11),1),'JAN_変換'!$C$2:$D$11,2,FALSE)</f>
        <v>#N/A</v>
      </c>
      <c r="AI51" s="10" t="e">
        <f>VLOOKUP(RIGHT(LEFT(A51,12),1),'JAN_変換'!$C$2:$D$11,2,FALSE)</f>
        <v>#N/A</v>
      </c>
      <c r="AJ51" s="10" t="e">
        <f>VLOOKUP(RIGHT(LEFT(A51,13),1),'JAN_変換'!$C$2:$D$11,2,FALSE)</f>
        <v>#N/A</v>
      </c>
      <c r="AL51" s="3" t="e">
        <f t="shared" si="4"/>
        <v>#N/A</v>
      </c>
      <c r="AM51" s="3" t="e">
        <f t="shared" si="5"/>
        <v>#VALUE!</v>
      </c>
    </row>
    <row r="52" spans="1:39" ht="24" customHeight="1">
      <c r="A52" s="13"/>
      <c r="B52" s="26">
        <f>IF(A52="","",AL52)</f>
      </c>
      <c r="C52" s="27">
        <f t="shared" si="6"/>
      </c>
      <c r="D52" s="22">
        <f>IF(A52="","",VLOOKUP(A52,JAN13_DB!$A:$H,2,FALSE))</f>
      </c>
      <c r="E52" s="22">
        <f>IF(A52="","",VLOOKUP(A52,JAN13_DB!$A:$H,3,FALSE))</f>
      </c>
      <c r="F52" s="21">
        <f>IF(A52="","",VLOOKUP(A52,JAN13_DB!$A:$H,4,FALSE))</f>
      </c>
      <c r="G52" s="21">
        <f>IF(A52="","",VLOOKUP(A52,JAN13_DB!$A:$H,5,FALSE))</f>
      </c>
      <c r="H52" s="21">
        <f>IF(A52="","",VLOOKUP(A52,JAN13_DB!$A:$H,6,FALSE))</f>
      </c>
      <c r="I52" s="21">
        <f>IF(A52="","",VLOOKUP(A52,JAN13_DB!$A:$H,7,FALSE))</f>
      </c>
      <c r="J52" s="14">
        <f>IF(A52="","",IF(VLOOKUP(A52,JAN13_DB!$A:$H,8,FALSE)=0,"",VLOOKUP(A52,JAN13_DB!$A:$H,8,FALSE)))</f>
      </c>
      <c r="L52" s="3">
        <f>LEFT(A52,1)</f>
      </c>
      <c r="M52" s="3">
        <f>RIGHT(LEFT(A52,2),1)</f>
      </c>
      <c r="N52" s="3">
        <f>RIGHT(LEFT(A52,3),1)</f>
      </c>
      <c r="O52" s="3">
        <f>RIGHT(LEFT(A52,4),1)</f>
      </c>
      <c r="P52" s="3">
        <f>RIGHT(LEFT(A52,5),1)</f>
      </c>
      <c r="Q52" s="3">
        <f>RIGHT(LEFT(A52,6),1)</f>
      </c>
      <c r="R52" s="3">
        <f>RIGHT(LEFT(A52,7),1)</f>
      </c>
      <c r="S52" s="3">
        <f>RIGHT(LEFT(A52,8),1)</f>
      </c>
      <c r="T52" s="3">
        <f>RIGHT(LEFT(A52,9),1)</f>
      </c>
      <c r="U52" s="3">
        <f>RIGHT(LEFT(A52,10),1)</f>
      </c>
      <c r="V52" s="3">
        <f>RIGHT(LEFT(A52,11),1)</f>
      </c>
      <c r="W52" s="3">
        <f>RIGHT(LEFT(A52,12),1)</f>
      </c>
      <c r="X52" s="3">
        <f t="shared" si="0"/>
      </c>
      <c r="Y52" s="3">
        <f t="shared" si="1"/>
      </c>
      <c r="Z52" s="10" t="e">
        <f>VLOOKUP(RIGHT(LEFT(A52,3),1),'JAN_変換'!$A$2:$B$11,2,FALSE)</f>
        <v>#N/A</v>
      </c>
      <c r="AA52" s="10">
        <f t="shared" si="2"/>
      </c>
      <c r="AB52" s="10">
        <f t="shared" si="3"/>
      </c>
      <c r="AC52" s="10" t="e">
        <f>VLOOKUP(RIGHT(LEFT(A52,6),1),'JAN_変換'!$A$2:$B$11,2,FALSE)</f>
        <v>#N/A</v>
      </c>
      <c r="AD52" s="10" t="e">
        <f>VLOOKUP(RIGHT(LEFT(A52,7),1),'JAN_変換'!$A$2:$B$11,2,FALSE)</f>
        <v>#N/A</v>
      </c>
      <c r="AE52" s="10" t="e">
        <f>VLOOKUP(RIGHT(LEFT(A52,8),1),'JAN_変換'!$C$2:$D$11,2,FALSE)</f>
        <v>#N/A</v>
      </c>
      <c r="AF52" s="10" t="e">
        <f>VLOOKUP(RIGHT(LEFT(A52,9),1),'JAN_変換'!$C$2:$D$11,2,FALSE)</f>
        <v>#N/A</v>
      </c>
      <c r="AG52" s="10" t="e">
        <f>VLOOKUP(RIGHT(LEFT(A52,10),1),'JAN_変換'!$C$2:$D$11,2,FALSE)</f>
        <v>#N/A</v>
      </c>
      <c r="AH52" s="10" t="e">
        <f>VLOOKUP(RIGHT(LEFT(A52,11),1),'JAN_変換'!$C$2:$D$11,2,FALSE)</f>
        <v>#N/A</v>
      </c>
      <c r="AI52" s="10" t="e">
        <f>VLOOKUP(RIGHT(LEFT(A52,12),1),'JAN_変換'!$C$2:$D$11,2,FALSE)</f>
        <v>#N/A</v>
      </c>
      <c r="AJ52" s="10" t="e">
        <f>VLOOKUP(RIGHT(LEFT(A52,13),1),'JAN_変換'!$C$2:$D$11,2,FALSE)</f>
        <v>#N/A</v>
      </c>
      <c r="AL52" s="3" t="e">
        <f t="shared" si="4"/>
        <v>#N/A</v>
      </c>
      <c r="AM52" s="3" t="e">
        <f t="shared" si="5"/>
        <v>#VALUE!</v>
      </c>
    </row>
    <row r="53" spans="1:39" ht="24" customHeight="1">
      <c r="A53" s="13"/>
      <c r="B53" s="26">
        <f>IF(A53="","",AL53)</f>
      </c>
      <c r="C53" s="27">
        <f t="shared" si="6"/>
      </c>
      <c r="D53" s="22">
        <f>IF(A53="","",VLOOKUP(A53,JAN13_DB!$A:$H,2,FALSE))</f>
      </c>
      <c r="E53" s="22">
        <f>IF(A53="","",VLOOKUP(A53,JAN13_DB!$A:$H,3,FALSE))</f>
      </c>
      <c r="F53" s="21">
        <f>IF(A53="","",VLOOKUP(A53,JAN13_DB!$A:$H,4,FALSE))</f>
      </c>
      <c r="G53" s="21">
        <f>IF(A53="","",VLOOKUP(A53,JAN13_DB!$A:$H,5,FALSE))</f>
      </c>
      <c r="H53" s="21">
        <f>IF(A53="","",VLOOKUP(A53,JAN13_DB!$A:$H,6,FALSE))</f>
      </c>
      <c r="I53" s="21">
        <f>IF(A53="","",VLOOKUP(A53,JAN13_DB!$A:$H,7,FALSE))</f>
      </c>
      <c r="J53" s="14">
        <f>IF(A53="","",IF(VLOOKUP(A53,JAN13_DB!$A:$H,8,FALSE)=0,"",VLOOKUP(A53,JAN13_DB!$A:$H,8,FALSE)))</f>
      </c>
      <c r="L53" s="3">
        <f>LEFT(A53,1)</f>
      </c>
      <c r="M53" s="3">
        <f>RIGHT(LEFT(A53,2),1)</f>
      </c>
      <c r="N53" s="3">
        <f>RIGHT(LEFT(A53,3),1)</f>
      </c>
      <c r="O53" s="3">
        <f>RIGHT(LEFT(A53,4),1)</f>
      </c>
      <c r="P53" s="3">
        <f>RIGHT(LEFT(A53,5),1)</f>
      </c>
      <c r="Q53" s="3">
        <f>RIGHT(LEFT(A53,6),1)</f>
      </c>
      <c r="R53" s="3">
        <f>RIGHT(LEFT(A53,7),1)</f>
      </c>
      <c r="S53" s="3">
        <f>RIGHT(LEFT(A53,8),1)</f>
      </c>
      <c r="T53" s="3">
        <f>RIGHT(LEFT(A53,9),1)</f>
      </c>
      <c r="U53" s="3">
        <f>RIGHT(LEFT(A53,10),1)</f>
      </c>
      <c r="V53" s="3">
        <f>RIGHT(LEFT(A53,11),1)</f>
      </c>
      <c r="W53" s="3">
        <f>RIGHT(LEFT(A53,12),1)</f>
      </c>
      <c r="X53" s="3">
        <f t="shared" si="0"/>
      </c>
      <c r="Y53" s="3">
        <f t="shared" si="1"/>
      </c>
      <c r="Z53" s="10" t="e">
        <f>VLOOKUP(RIGHT(LEFT(A53,3),1),'JAN_変換'!$A$2:$B$11,2,FALSE)</f>
        <v>#N/A</v>
      </c>
      <c r="AA53" s="10">
        <f t="shared" si="2"/>
      </c>
      <c r="AB53" s="10">
        <f t="shared" si="3"/>
      </c>
      <c r="AC53" s="10" t="e">
        <f>VLOOKUP(RIGHT(LEFT(A53,6),1),'JAN_変換'!$A$2:$B$11,2,FALSE)</f>
        <v>#N/A</v>
      </c>
      <c r="AD53" s="10" t="e">
        <f>VLOOKUP(RIGHT(LEFT(A53,7),1),'JAN_変換'!$A$2:$B$11,2,FALSE)</f>
        <v>#N/A</v>
      </c>
      <c r="AE53" s="10" t="e">
        <f>VLOOKUP(RIGHT(LEFT(A53,8),1),'JAN_変換'!$C$2:$D$11,2,FALSE)</f>
        <v>#N/A</v>
      </c>
      <c r="AF53" s="10" t="e">
        <f>VLOOKUP(RIGHT(LEFT(A53,9),1),'JAN_変換'!$C$2:$D$11,2,FALSE)</f>
        <v>#N/A</v>
      </c>
      <c r="AG53" s="10" t="e">
        <f>VLOOKUP(RIGHT(LEFT(A53,10),1),'JAN_変換'!$C$2:$D$11,2,FALSE)</f>
        <v>#N/A</v>
      </c>
      <c r="AH53" s="10" t="e">
        <f>VLOOKUP(RIGHT(LEFT(A53,11),1),'JAN_変換'!$C$2:$D$11,2,FALSE)</f>
        <v>#N/A</v>
      </c>
      <c r="AI53" s="10" t="e">
        <f>VLOOKUP(RIGHT(LEFT(A53,12),1),'JAN_変換'!$C$2:$D$11,2,FALSE)</f>
        <v>#N/A</v>
      </c>
      <c r="AJ53" s="10" t="e">
        <f>VLOOKUP(RIGHT(LEFT(A53,13),1),'JAN_変換'!$C$2:$D$11,2,FALSE)</f>
        <v>#N/A</v>
      </c>
      <c r="AL53" s="3" t="e">
        <f t="shared" si="4"/>
        <v>#N/A</v>
      </c>
      <c r="AM53" s="3" t="e">
        <f t="shared" si="5"/>
        <v>#VALUE!</v>
      </c>
    </row>
    <row r="54" spans="1:39" ht="24" customHeight="1">
      <c r="A54" s="13"/>
      <c r="B54" s="26">
        <f>IF(A54="","",AL54)</f>
      </c>
      <c r="C54" s="27">
        <f t="shared" si="6"/>
      </c>
      <c r="D54" s="22">
        <f>IF(A54="","",VLOOKUP(A54,JAN13_DB!$A:$H,2,FALSE))</f>
      </c>
      <c r="E54" s="22">
        <f>IF(A54="","",VLOOKUP(A54,JAN13_DB!$A:$H,3,FALSE))</f>
      </c>
      <c r="F54" s="21">
        <f>IF(A54="","",VLOOKUP(A54,JAN13_DB!$A:$H,4,FALSE))</f>
      </c>
      <c r="G54" s="21">
        <f>IF(A54="","",VLOOKUP(A54,JAN13_DB!$A:$H,5,FALSE))</f>
      </c>
      <c r="H54" s="21">
        <f>IF(A54="","",VLOOKUP(A54,JAN13_DB!$A:$H,6,FALSE))</f>
      </c>
      <c r="I54" s="21">
        <f>IF(A54="","",VLOOKUP(A54,JAN13_DB!$A:$H,7,FALSE))</f>
      </c>
      <c r="J54" s="14">
        <f>IF(A54="","",IF(VLOOKUP(A54,JAN13_DB!$A:$H,8,FALSE)=0,"",VLOOKUP(A54,JAN13_DB!$A:$H,8,FALSE)))</f>
      </c>
      <c r="L54" s="3">
        <f>LEFT(A54,1)</f>
      </c>
      <c r="M54" s="3">
        <f>RIGHT(LEFT(A54,2),1)</f>
      </c>
      <c r="N54" s="3">
        <f>RIGHT(LEFT(A54,3),1)</f>
      </c>
      <c r="O54" s="3">
        <f>RIGHT(LEFT(A54,4),1)</f>
      </c>
      <c r="P54" s="3">
        <f>RIGHT(LEFT(A54,5),1)</f>
      </c>
      <c r="Q54" s="3">
        <f>RIGHT(LEFT(A54,6),1)</f>
      </c>
      <c r="R54" s="3">
        <f>RIGHT(LEFT(A54,7),1)</f>
      </c>
      <c r="S54" s="3">
        <f>RIGHT(LEFT(A54,8),1)</f>
      </c>
      <c r="T54" s="3">
        <f>RIGHT(LEFT(A54,9),1)</f>
      </c>
      <c r="U54" s="3">
        <f>RIGHT(LEFT(A54,10),1)</f>
      </c>
      <c r="V54" s="3">
        <f>RIGHT(LEFT(A54,11),1)</f>
      </c>
      <c r="W54" s="3">
        <f>RIGHT(LEFT(A54,12),1)</f>
      </c>
      <c r="X54" s="3">
        <f t="shared" si="0"/>
      </c>
      <c r="Y54" s="3">
        <f t="shared" si="1"/>
      </c>
      <c r="Z54" s="10" t="e">
        <f>VLOOKUP(RIGHT(LEFT(A54,3),1),'JAN_変換'!$A$2:$B$11,2,FALSE)</f>
        <v>#N/A</v>
      </c>
      <c r="AA54" s="10">
        <f t="shared" si="2"/>
      </c>
      <c r="AB54" s="10">
        <f t="shared" si="3"/>
      </c>
      <c r="AC54" s="10" t="e">
        <f>VLOOKUP(RIGHT(LEFT(A54,6),1),'JAN_変換'!$A$2:$B$11,2,FALSE)</f>
        <v>#N/A</v>
      </c>
      <c r="AD54" s="10" t="e">
        <f>VLOOKUP(RIGHT(LEFT(A54,7),1),'JAN_変換'!$A$2:$B$11,2,FALSE)</f>
        <v>#N/A</v>
      </c>
      <c r="AE54" s="10" t="e">
        <f>VLOOKUP(RIGHT(LEFT(A54,8),1),'JAN_変換'!$C$2:$D$11,2,FALSE)</f>
        <v>#N/A</v>
      </c>
      <c r="AF54" s="10" t="e">
        <f>VLOOKUP(RIGHT(LEFT(A54,9),1),'JAN_変換'!$C$2:$D$11,2,FALSE)</f>
        <v>#N/A</v>
      </c>
      <c r="AG54" s="10" t="e">
        <f>VLOOKUP(RIGHT(LEFT(A54,10),1),'JAN_変換'!$C$2:$D$11,2,FALSE)</f>
        <v>#N/A</v>
      </c>
      <c r="AH54" s="10" t="e">
        <f>VLOOKUP(RIGHT(LEFT(A54,11),1),'JAN_変換'!$C$2:$D$11,2,FALSE)</f>
        <v>#N/A</v>
      </c>
      <c r="AI54" s="10" t="e">
        <f>VLOOKUP(RIGHT(LEFT(A54,12),1),'JAN_変換'!$C$2:$D$11,2,FALSE)</f>
        <v>#N/A</v>
      </c>
      <c r="AJ54" s="10" t="e">
        <f>VLOOKUP(RIGHT(LEFT(A54,13),1),'JAN_変換'!$C$2:$D$11,2,FALSE)</f>
        <v>#N/A</v>
      </c>
      <c r="AL54" s="3" t="e">
        <f t="shared" si="4"/>
        <v>#N/A</v>
      </c>
      <c r="AM54" s="3" t="e">
        <f t="shared" si="5"/>
        <v>#VALUE!</v>
      </c>
    </row>
    <row r="55" spans="1:39" ht="24" customHeight="1">
      <c r="A55" s="13"/>
      <c r="B55" s="26">
        <f>IF(A55="","",AL55)</f>
      </c>
      <c r="C55" s="27">
        <f t="shared" si="6"/>
      </c>
      <c r="D55" s="22">
        <f>IF(A55="","",VLOOKUP(A55,JAN13_DB!$A:$H,2,FALSE))</f>
      </c>
      <c r="E55" s="22">
        <f>IF(A55="","",VLOOKUP(A55,JAN13_DB!$A:$H,3,FALSE))</f>
      </c>
      <c r="F55" s="21">
        <f>IF(A55="","",VLOOKUP(A55,JAN13_DB!$A:$H,4,FALSE))</f>
      </c>
      <c r="G55" s="21">
        <f>IF(A55="","",VLOOKUP(A55,JAN13_DB!$A:$H,5,FALSE))</f>
      </c>
      <c r="H55" s="21">
        <f>IF(A55="","",VLOOKUP(A55,JAN13_DB!$A:$H,6,FALSE))</f>
      </c>
      <c r="I55" s="21">
        <f>IF(A55="","",VLOOKUP(A55,JAN13_DB!$A:$H,7,FALSE))</f>
      </c>
      <c r="J55" s="14">
        <f>IF(A55="","",IF(VLOOKUP(A55,JAN13_DB!$A:$H,8,FALSE)=0,"",VLOOKUP(A55,JAN13_DB!$A:$H,8,FALSE)))</f>
      </c>
      <c r="L55" s="3">
        <f>LEFT(A55,1)</f>
      </c>
      <c r="M55" s="3">
        <f>RIGHT(LEFT(A55,2),1)</f>
      </c>
      <c r="N55" s="3">
        <f>RIGHT(LEFT(A55,3),1)</f>
      </c>
      <c r="O55" s="3">
        <f>RIGHT(LEFT(A55,4),1)</f>
      </c>
      <c r="P55" s="3">
        <f>RIGHT(LEFT(A55,5),1)</f>
      </c>
      <c r="Q55" s="3">
        <f>RIGHT(LEFT(A55,6),1)</f>
      </c>
      <c r="R55" s="3">
        <f>RIGHT(LEFT(A55,7),1)</f>
      </c>
      <c r="S55" s="3">
        <f>RIGHT(LEFT(A55,8),1)</f>
      </c>
      <c r="T55" s="3">
        <f>RIGHT(LEFT(A55,9),1)</f>
      </c>
      <c r="U55" s="3">
        <f>RIGHT(LEFT(A55,10),1)</f>
      </c>
      <c r="V55" s="3">
        <f>RIGHT(LEFT(A55,11),1)</f>
      </c>
      <c r="W55" s="3">
        <f>RIGHT(LEFT(A55,12),1)</f>
      </c>
      <c r="X55" s="3">
        <f t="shared" si="0"/>
      </c>
      <c r="Y55" s="3">
        <f t="shared" si="1"/>
      </c>
      <c r="Z55" s="10" t="e">
        <f>VLOOKUP(RIGHT(LEFT(A55,3),1),'JAN_変換'!$A$2:$B$11,2,FALSE)</f>
        <v>#N/A</v>
      </c>
      <c r="AA55" s="10">
        <f t="shared" si="2"/>
      </c>
      <c r="AB55" s="10">
        <f t="shared" si="3"/>
      </c>
      <c r="AC55" s="10" t="e">
        <f>VLOOKUP(RIGHT(LEFT(A55,6),1),'JAN_変換'!$A$2:$B$11,2,FALSE)</f>
        <v>#N/A</v>
      </c>
      <c r="AD55" s="10" t="e">
        <f>VLOOKUP(RIGHT(LEFT(A55,7),1),'JAN_変換'!$A$2:$B$11,2,FALSE)</f>
        <v>#N/A</v>
      </c>
      <c r="AE55" s="10" t="e">
        <f>VLOOKUP(RIGHT(LEFT(A55,8),1),'JAN_変換'!$C$2:$D$11,2,FALSE)</f>
        <v>#N/A</v>
      </c>
      <c r="AF55" s="10" t="e">
        <f>VLOOKUP(RIGHT(LEFT(A55,9),1),'JAN_変換'!$C$2:$D$11,2,FALSE)</f>
        <v>#N/A</v>
      </c>
      <c r="AG55" s="10" t="e">
        <f>VLOOKUP(RIGHT(LEFT(A55,10),1),'JAN_変換'!$C$2:$D$11,2,FALSE)</f>
        <v>#N/A</v>
      </c>
      <c r="AH55" s="10" t="e">
        <f>VLOOKUP(RIGHT(LEFT(A55,11),1),'JAN_変換'!$C$2:$D$11,2,FALSE)</f>
        <v>#N/A</v>
      </c>
      <c r="AI55" s="10" t="e">
        <f>VLOOKUP(RIGHT(LEFT(A55,12),1),'JAN_変換'!$C$2:$D$11,2,FALSE)</f>
        <v>#N/A</v>
      </c>
      <c r="AJ55" s="10" t="e">
        <f>VLOOKUP(RIGHT(LEFT(A55,13),1),'JAN_変換'!$C$2:$D$11,2,FALSE)</f>
        <v>#N/A</v>
      </c>
      <c r="AL55" s="3" t="e">
        <f t="shared" si="4"/>
        <v>#N/A</v>
      </c>
      <c r="AM55" s="3" t="e">
        <f t="shared" si="5"/>
        <v>#VALUE!</v>
      </c>
    </row>
    <row r="56" spans="1:39" ht="24" customHeight="1">
      <c r="A56" s="13"/>
      <c r="B56" s="26">
        <f>IF(A56="","",AL56)</f>
      </c>
      <c r="C56" s="27">
        <f t="shared" si="6"/>
      </c>
      <c r="D56" s="22">
        <f>IF(A56="","",VLOOKUP(A56,JAN13_DB!$A:$H,2,FALSE))</f>
      </c>
      <c r="E56" s="22">
        <f>IF(A56="","",VLOOKUP(A56,JAN13_DB!$A:$H,3,FALSE))</f>
      </c>
      <c r="F56" s="21">
        <f>IF(A56="","",VLOOKUP(A56,JAN13_DB!$A:$H,4,FALSE))</f>
      </c>
      <c r="G56" s="21">
        <f>IF(A56="","",VLOOKUP(A56,JAN13_DB!$A:$H,5,FALSE))</f>
      </c>
      <c r="H56" s="21">
        <f>IF(A56="","",VLOOKUP(A56,JAN13_DB!$A:$H,6,FALSE))</f>
      </c>
      <c r="I56" s="21">
        <f>IF(A56="","",VLOOKUP(A56,JAN13_DB!$A:$H,7,FALSE))</f>
      </c>
      <c r="J56" s="14">
        <f>IF(A56="","",IF(VLOOKUP(A56,JAN13_DB!$A:$H,8,FALSE)=0,"",VLOOKUP(A56,JAN13_DB!$A:$H,8,FALSE)))</f>
      </c>
      <c r="L56" s="3">
        <f>LEFT(A56,1)</f>
      </c>
      <c r="M56" s="3">
        <f>RIGHT(LEFT(A56,2),1)</f>
      </c>
      <c r="N56" s="3">
        <f>RIGHT(LEFT(A56,3),1)</f>
      </c>
      <c r="O56" s="3">
        <f>RIGHT(LEFT(A56,4),1)</f>
      </c>
      <c r="P56" s="3">
        <f>RIGHT(LEFT(A56,5),1)</f>
      </c>
      <c r="Q56" s="3">
        <f>RIGHT(LEFT(A56,6),1)</f>
      </c>
      <c r="R56" s="3">
        <f>RIGHT(LEFT(A56,7),1)</f>
      </c>
      <c r="S56" s="3">
        <f>RIGHT(LEFT(A56,8),1)</f>
      </c>
      <c r="T56" s="3">
        <f>RIGHT(LEFT(A56,9),1)</f>
      </c>
      <c r="U56" s="3">
        <f>RIGHT(LEFT(A56,10),1)</f>
      </c>
      <c r="V56" s="3">
        <f>RIGHT(LEFT(A56,11),1)</f>
      </c>
      <c r="W56" s="3">
        <f>RIGHT(LEFT(A56,12),1)</f>
      </c>
      <c r="X56" s="3">
        <f t="shared" si="0"/>
      </c>
      <c r="Y56" s="3">
        <f t="shared" si="1"/>
      </c>
      <c r="Z56" s="10" t="e">
        <f>VLOOKUP(RIGHT(LEFT(A56,3),1),'JAN_変換'!$A$2:$B$11,2,FALSE)</f>
        <v>#N/A</v>
      </c>
      <c r="AA56" s="10">
        <f t="shared" si="2"/>
      </c>
      <c r="AB56" s="10">
        <f t="shared" si="3"/>
      </c>
      <c r="AC56" s="10" t="e">
        <f>VLOOKUP(RIGHT(LEFT(A56,6),1),'JAN_変換'!$A$2:$B$11,2,FALSE)</f>
        <v>#N/A</v>
      </c>
      <c r="AD56" s="10" t="e">
        <f>VLOOKUP(RIGHT(LEFT(A56,7),1),'JAN_変換'!$A$2:$B$11,2,FALSE)</f>
        <v>#N/A</v>
      </c>
      <c r="AE56" s="10" t="e">
        <f>VLOOKUP(RIGHT(LEFT(A56,8),1),'JAN_変換'!$C$2:$D$11,2,FALSE)</f>
        <v>#N/A</v>
      </c>
      <c r="AF56" s="10" t="e">
        <f>VLOOKUP(RIGHT(LEFT(A56,9),1),'JAN_変換'!$C$2:$D$11,2,FALSE)</f>
        <v>#N/A</v>
      </c>
      <c r="AG56" s="10" t="e">
        <f>VLOOKUP(RIGHT(LEFT(A56,10),1),'JAN_変換'!$C$2:$D$11,2,FALSE)</f>
        <v>#N/A</v>
      </c>
      <c r="AH56" s="10" t="e">
        <f>VLOOKUP(RIGHT(LEFT(A56,11),1),'JAN_変換'!$C$2:$D$11,2,FALSE)</f>
        <v>#N/A</v>
      </c>
      <c r="AI56" s="10" t="e">
        <f>VLOOKUP(RIGHT(LEFT(A56,12),1),'JAN_変換'!$C$2:$D$11,2,FALSE)</f>
        <v>#N/A</v>
      </c>
      <c r="AJ56" s="10" t="e">
        <f>VLOOKUP(RIGHT(LEFT(A56,13),1),'JAN_変換'!$C$2:$D$11,2,FALSE)</f>
        <v>#N/A</v>
      </c>
      <c r="AL56" s="3" t="e">
        <f t="shared" si="4"/>
        <v>#N/A</v>
      </c>
      <c r="AM56" s="3" t="e">
        <f t="shared" si="5"/>
        <v>#VALUE!</v>
      </c>
    </row>
    <row r="57" spans="1:39" ht="24" customHeight="1">
      <c r="A57" s="13"/>
      <c r="B57" s="26">
        <f>IF(A57="","",AL57)</f>
      </c>
      <c r="C57" s="27">
        <f t="shared" si="6"/>
      </c>
      <c r="D57" s="22">
        <f>IF(A57="","",VLOOKUP(A57,JAN13_DB!$A:$H,2,FALSE))</f>
      </c>
      <c r="E57" s="22">
        <f>IF(A57="","",VLOOKUP(A57,JAN13_DB!$A:$H,3,FALSE))</f>
      </c>
      <c r="F57" s="21">
        <f>IF(A57="","",VLOOKUP(A57,JAN13_DB!$A:$H,4,FALSE))</f>
      </c>
      <c r="G57" s="21">
        <f>IF(A57="","",VLOOKUP(A57,JAN13_DB!$A:$H,5,FALSE))</f>
      </c>
      <c r="H57" s="21">
        <f>IF(A57="","",VLOOKUP(A57,JAN13_DB!$A:$H,6,FALSE))</f>
      </c>
      <c r="I57" s="21">
        <f>IF(A57="","",VLOOKUP(A57,JAN13_DB!$A:$H,7,FALSE))</f>
      </c>
      <c r="J57" s="14">
        <f>IF(A57="","",IF(VLOOKUP(A57,JAN13_DB!$A:$H,8,FALSE)=0,"",VLOOKUP(A57,JAN13_DB!$A:$H,8,FALSE)))</f>
      </c>
      <c r="L57" s="3">
        <f>LEFT(A57,1)</f>
      </c>
      <c r="M57" s="3">
        <f>RIGHT(LEFT(A57,2),1)</f>
      </c>
      <c r="N57" s="3">
        <f>RIGHT(LEFT(A57,3),1)</f>
      </c>
      <c r="O57" s="3">
        <f>RIGHT(LEFT(A57,4),1)</f>
      </c>
      <c r="P57" s="3">
        <f>RIGHT(LEFT(A57,5),1)</f>
      </c>
      <c r="Q57" s="3">
        <f>RIGHT(LEFT(A57,6),1)</f>
      </c>
      <c r="R57" s="3">
        <f>RIGHT(LEFT(A57,7),1)</f>
      </c>
      <c r="S57" s="3">
        <f>RIGHT(LEFT(A57,8),1)</f>
      </c>
      <c r="T57" s="3">
        <f>RIGHT(LEFT(A57,9),1)</f>
      </c>
      <c r="U57" s="3">
        <f>RIGHT(LEFT(A57,10),1)</f>
      </c>
      <c r="V57" s="3">
        <f>RIGHT(LEFT(A57,11),1)</f>
      </c>
      <c r="W57" s="3">
        <f>RIGHT(LEFT(A57,12),1)</f>
      </c>
      <c r="X57" s="3">
        <f t="shared" si="0"/>
      </c>
      <c r="Y57" s="3">
        <f t="shared" si="1"/>
      </c>
      <c r="Z57" s="10" t="e">
        <f>VLOOKUP(RIGHT(LEFT(A57,3),1),'JAN_変換'!$A$2:$B$11,2,FALSE)</f>
        <v>#N/A</v>
      </c>
      <c r="AA57" s="10">
        <f t="shared" si="2"/>
      </c>
      <c r="AB57" s="10">
        <f t="shared" si="3"/>
      </c>
      <c r="AC57" s="10" t="e">
        <f>VLOOKUP(RIGHT(LEFT(A57,6),1),'JAN_変換'!$A$2:$B$11,2,FALSE)</f>
        <v>#N/A</v>
      </c>
      <c r="AD57" s="10" t="e">
        <f>VLOOKUP(RIGHT(LEFT(A57,7),1),'JAN_変換'!$A$2:$B$11,2,FALSE)</f>
        <v>#N/A</v>
      </c>
      <c r="AE57" s="10" t="e">
        <f>VLOOKUP(RIGHT(LEFT(A57,8),1),'JAN_変換'!$C$2:$D$11,2,FALSE)</f>
        <v>#N/A</v>
      </c>
      <c r="AF57" s="10" t="e">
        <f>VLOOKUP(RIGHT(LEFT(A57,9),1),'JAN_変換'!$C$2:$D$11,2,FALSE)</f>
        <v>#N/A</v>
      </c>
      <c r="AG57" s="10" t="e">
        <f>VLOOKUP(RIGHT(LEFT(A57,10),1),'JAN_変換'!$C$2:$D$11,2,FALSE)</f>
        <v>#N/A</v>
      </c>
      <c r="AH57" s="10" t="e">
        <f>VLOOKUP(RIGHT(LEFT(A57,11),1),'JAN_変換'!$C$2:$D$11,2,FALSE)</f>
        <v>#N/A</v>
      </c>
      <c r="AI57" s="10" t="e">
        <f>VLOOKUP(RIGHT(LEFT(A57,12),1),'JAN_変換'!$C$2:$D$11,2,FALSE)</f>
        <v>#N/A</v>
      </c>
      <c r="AJ57" s="10" t="e">
        <f>VLOOKUP(RIGHT(LEFT(A57,13),1),'JAN_変換'!$C$2:$D$11,2,FALSE)</f>
        <v>#N/A</v>
      </c>
      <c r="AL57" s="3" t="e">
        <f t="shared" si="4"/>
        <v>#N/A</v>
      </c>
      <c r="AM57" s="3" t="e">
        <f t="shared" si="5"/>
        <v>#VALUE!</v>
      </c>
    </row>
    <row r="58" spans="1:39" ht="24" customHeight="1">
      <c r="A58" s="13"/>
      <c r="B58" s="26">
        <f>IF(A58="","",AL58)</f>
      </c>
      <c r="C58" s="27">
        <f t="shared" si="6"/>
      </c>
      <c r="D58" s="22">
        <f>IF(A58="","",VLOOKUP(A58,JAN13_DB!$A:$H,2,FALSE))</f>
      </c>
      <c r="E58" s="22">
        <f>IF(A58="","",VLOOKUP(A58,JAN13_DB!$A:$H,3,FALSE))</f>
      </c>
      <c r="F58" s="21">
        <f>IF(A58="","",VLOOKUP(A58,JAN13_DB!$A:$H,4,FALSE))</f>
      </c>
      <c r="G58" s="21">
        <f>IF(A58="","",VLOOKUP(A58,JAN13_DB!$A:$H,5,FALSE))</f>
      </c>
      <c r="H58" s="21">
        <f>IF(A58="","",VLOOKUP(A58,JAN13_DB!$A:$H,6,FALSE))</f>
      </c>
      <c r="I58" s="21">
        <f>IF(A58="","",VLOOKUP(A58,JAN13_DB!$A:$H,7,FALSE))</f>
      </c>
      <c r="J58" s="14">
        <f>IF(A58="","",IF(VLOOKUP(A58,JAN13_DB!$A:$H,8,FALSE)=0,"",VLOOKUP(A58,JAN13_DB!$A:$H,8,FALSE)))</f>
      </c>
      <c r="L58" s="3">
        <f>LEFT(A58,1)</f>
      </c>
      <c r="M58" s="3">
        <f>RIGHT(LEFT(A58,2),1)</f>
      </c>
      <c r="N58" s="3">
        <f>RIGHT(LEFT(A58,3),1)</f>
      </c>
      <c r="O58" s="3">
        <f>RIGHT(LEFT(A58,4),1)</f>
      </c>
      <c r="P58" s="3">
        <f>RIGHT(LEFT(A58,5),1)</f>
      </c>
      <c r="Q58" s="3">
        <f>RIGHT(LEFT(A58,6),1)</f>
      </c>
      <c r="R58" s="3">
        <f>RIGHT(LEFT(A58,7),1)</f>
      </c>
      <c r="S58" s="3">
        <f>RIGHT(LEFT(A58,8),1)</f>
      </c>
      <c r="T58" s="3">
        <f>RIGHT(LEFT(A58,9),1)</f>
      </c>
      <c r="U58" s="3">
        <f>RIGHT(LEFT(A58,10),1)</f>
      </c>
      <c r="V58" s="3">
        <f>RIGHT(LEFT(A58,11),1)</f>
      </c>
      <c r="W58" s="3">
        <f>RIGHT(LEFT(A58,12),1)</f>
      </c>
      <c r="X58" s="3">
        <f t="shared" si="0"/>
      </c>
      <c r="Y58" s="3">
        <f t="shared" si="1"/>
      </c>
      <c r="Z58" s="10" t="e">
        <f>VLOOKUP(RIGHT(LEFT(A58,3),1),'JAN_変換'!$A$2:$B$11,2,FALSE)</f>
        <v>#N/A</v>
      </c>
      <c r="AA58" s="10">
        <f t="shared" si="2"/>
      </c>
      <c r="AB58" s="10">
        <f t="shared" si="3"/>
      </c>
      <c r="AC58" s="10" t="e">
        <f>VLOOKUP(RIGHT(LEFT(A58,6),1),'JAN_変換'!$A$2:$B$11,2,FALSE)</f>
        <v>#N/A</v>
      </c>
      <c r="AD58" s="10" t="e">
        <f>VLOOKUP(RIGHT(LEFT(A58,7),1),'JAN_変換'!$A$2:$B$11,2,FALSE)</f>
        <v>#N/A</v>
      </c>
      <c r="AE58" s="10" t="e">
        <f>VLOOKUP(RIGHT(LEFT(A58,8),1),'JAN_変換'!$C$2:$D$11,2,FALSE)</f>
        <v>#N/A</v>
      </c>
      <c r="AF58" s="10" t="e">
        <f>VLOOKUP(RIGHT(LEFT(A58,9),1),'JAN_変換'!$C$2:$D$11,2,FALSE)</f>
        <v>#N/A</v>
      </c>
      <c r="AG58" s="10" t="e">
        <f>VLOOKUP(RIGHT(LEFT(A58,10),1),'JAN_変換'!$C$2:$D$11,2,FALSE)</f>
        <v>#N/A</v>
      </c>
      <c r="AH58" s="10" t="e">
        <f>VLOOKUP(RIGHT(LEFT(A58,11),1),'JAN_変換'!$C$2:$D$11,2,FALSE)</f>
        <v>#N/A</v>
      </c>
      <c r="AI58" s="10" t="e">
        <f>VLOOKUP(RIGHT(LEFT(A58,12),1),'JAN_変換'!$C$2:$D$11,2,FALSE)</f>
        <v>#N/A</v>
      </c>
      <c r="AJ58" s="10" t="e">
        <f>VLOOKUP(RIGHT(LEFT(A58,13),1),'JAN_変換'!$C$2:$D$11,2,FALSE)</f>
        <v>#N/A</v>
      </c>
      <c r="AL58" s="3" t="e">
        <f t="shared" si="4"/>
        <v>#N/A</v>
      </c>
      <c r="AM58" s="3" t="e">
        <f t="shared" si="5"/>
        <v>#VALUE!</v>
      </c>
    </row>
    <row r="59" spans="1:39" ht="24" customHeight="1">
      <c r="A59" s="13"/>
      <c r="B59" s="26">
        <f>IF(A59="","",AL59)</f>
      </c>
      <c r="C59" s="27">
        <f t="shared" si="6"/>
      </c>
      <c r="D59" s="22">
        <f>IF(A59="","",VLOOKUP(A59,JAN13_DB!$A:$H,2,FALSE))</f>
      </c>
      <c r="E59" s="22">
        <f>IF(A59="","",VLOOKUP(A59,JAN13_DB!$A:$H,3,FALSE))</f>
      </c>
      <c r="F59" s="21">
        <f>IF(A59="","",VLOOKUP(A59,JAN13_DB!$A:$H,4,FALSE))</f>
      </c>
      <c r="G59" s="21">
        <f>IF(A59="","",VLOOKUP(A59,JAN13_DB!$A:$H,5,FALSE))</f>
      </c>
      <c r="H59" s="21">
        <f>IF(A59="","",VLOOKUP(A59,JAN13_DB!$A:$H,6,FALSE))</f>
      </c>
      <c r="I59" s="21">
        <f>IF(A59="","",VLOOKUP(A59,JAN13_DB!$A:$H,7,FALSE))</f>
      </c>
      <c r="J59" s="14">
        <f>IF(A59="","",IF(VLOOKUP(A59,JAN13_DB!$A:$H,8,FALSE)=0,"",VLOOKUP(A59,JAN13_DB!$A:$H,8,FALSE)))</f>
      </c>
      <c r="L59" s="3">
        <f>LEFT(A59,1)</f>
      </c>
      <c r="M59" s="3">
        <f>RIGHT(LEFT(A59,2),1)</f>
      </c>
      <c r="N59" s="3">
        <f>RIGHT(LEFT(A59,3),1)</f>
      </c>
      <c r="O59" s="3">
        <f>RIGHT(LEFT(A59,4),1)</f>
      </c>
      <c r="P59" s="3">
        <f>RIGHT(LEFT(A59,5),1)</f>
      </c>
      <c r="Q59" s="3">
        <f>RIGHT(LEFT(A59,6),1)</f>
      </c>
      <c r="R59" s="3">
        <f>RIGHT(LEFT(A59,7),1)</f>
      </c>
      <c r="S59" s="3">
        <f>RIGHT(LEFT(A59,8),1)</f>
      </c>
      <c r="T59" s="3">
        <f>RIGHT(LEFT(A59,9),1)</f>
      </c>
      <c r="U59" s="3">
        <f>RIGHT(LEFT(A59,10),1)</f>
      </c>
      <c r="V59" s="3">
        <f>RIGHT(LEFT(A59,11),1)</f>
      </c>
      <c r="W59" s="3">
        <f>RIGHT(LEFT(A59,12),1)</f>
      </c>
      <c r="X59" s="3">
        <f t="shared" si="0"/>
      </c>
      <c r="Y59" s="3">
        <f t="shared" si="1"/>
      </c>
      <c r="Z59" s="10" t="e">
        <f>VLOOKUP(RIGHT(LEFT(A59,3),1),'JAN_変換'!$A$2:$B$11,2,FALSE)</f>
        <v>#N/A</v>
      </c>
      <c r="AA59" s="10">
        <f t="shared" si="2"/>
      </c>
      <c r="AB59" s="10">
        <f t="shared" si="3"/>
      </c>
      <c r="AC59" s="10" t="e">
        <f>VLOOKUP(RIGHT(LEFT(A59,6),1),'JAN_変換'!$A$2:$B$11,2,FALSE)</f>
        <v>#N/A</v>
      </c>
      <c r="AD59" s="10" t="e">
        <f>VLOOKUP(RIGHT(LEFT(A59,7),1),'JAN_変換'!$A$2:$B$11,2,FALSE)</f>
        <v>#N/A</v>
      </c>
      <c r="AE59" s="10" t="e">
        <f>VLOOKUP(RIGHT(LEFT(A59,8),1),'JAN_変換'!$C$2:$D$11,2,FALSE)</f>
        <v>#N/A</v>
      </c>
      <c r="AF59" s="10" t="e">
        <f>VLOOKUP(RIGHT(LEFT(A59,9),1),'JAN_変換'!$C$2:$D$11,2,FALSE)</f>
        <v>#N/A</v>
      </c>
      <c r="AG59" s="10" t="e">
        <f>VLOOKUP(RIGHT(LEFT(A59,10),1),'JAN_変換'!$C$2:$D$11,2,FALSE)</f>
        <v>#N/A</v>
      </c>
      <c r="AH59" s="10" t="e">
        <f>VLOOKUP(RIGHT(LEFT(A59,11),1),'JAN_変換'!$C$2:$D$11,2,FALSE)</f>
        <v>#N/A</v>
      </c>
      <c r="AI59" s="10" t="e">
        <f>VLOOKUP(RIGHT(LEFT(A59,12),1),'JAN_変換'!$C$2:$D$11,2,FALSE)</f>
        <v>#N/A</v>
      </c>
      <c r="AJ59" s="10" t="e">
        <f>VLOOKUP(RIGHT(LEFT(A59,13),1),'JAN_変換'!$C$2:$D$11,2,FALSE)</f>
        <v>#N/A</v>
      </c>
      <c r="AL59" s="3" t="e">
        <f t="shared" si="4"/>
        <v>#N/A</v>
      </c>
      <c r="AM59" s="3" t="e">
        <f t="shared" si="5"/>
        <v>#VALUE!</v>
      </c>
    </row>
    <row r="60" spans="1:39" ht="24" customHeight="1">
      <c r="A60" s="13"/>
      <c r="B60" s="26">
        <f>IF(A60="","",AL60)</f>
      </c>
      <c r="C60" s="27">
        <f t="shared" si="6"/>
      </c>
      <c r="D60" s="22">
        <f>IF(A60="","",VLOOKUP(A60,JAN13_DB!$A:$H,2,FALSE))</f>
      </c>
      <c r="E60" s="22">
        <f>IF(A60="","",VLOOKUP(A60,JAN13_DB!$A:$H,3,FALSE))</f>
      </c>
      <c r="F60" s="21">
        <f>IF(A60="","",VLOOKUP(A60,JAN13_DB!$A:$H,4,FALSE))</f>
      </c>
      <c r="G60" s="21">
        <f>IF(A60="","",VLOOKUP(A60,JAN13_DB!$A:$H,5,FALSE))</f>
      </c>
      <c r="H60" s="21">
        <f>IF(A60="","",VLOOKUP(A60,JAN13_DB!$A:$H,6,FALSE))</f>
      </c>
      <c r="I60" s="21">
        <f>IF(A60="","",VLOOKUP(A60,JAN13_DB!$A:$H,7,FALSE))</f>
      </c>
      <c r="J60" s="14">
        <f>IF(A60="","",IF(VLOOKUP(A60,JAN13_DB!$A:$H,8,FALSE)=0,"",VLOOKUP(A60,JAN13_DB!$A:$H,8,FALSE)))</f>
      </c>
      <c r="L60" s="3">
        <f>LEFT(A60,1)</f>
      </c>
      <c r="M60" s="3">
        <f>RIGHT(LEFT(A60,2),1)</f>
      </c>
      <c r="N60" s="3">
        <f>RIGHT(LEFT(A60,3),1)</f>
      </c>
      <c r="O60" s="3">
        <f>RIGHT(LEFT(A60,4),1)</f>
      </c>
      <c r="P60" s="3">
        <f>RIGHT(LEFT(A60,5),1)</f>
      </c>
      <c r="Q60" s="3">
        <f>RIGHT(LEFT(A60,6),1)</f>
      </c>
      <c r="R60" s="3">
        <f>RIGHT(LEFT(A60,7),1)</f>
      </c>
      <c r="S60" s="3">
        <f>RIGHT(LEFT(A60,8),1)</f>
      </c>
      <c r="T60" s="3">
        <f>RIGHT(LEFT(A60,9),1)</f>
      </c>
      <c r="U60" s="3">
        <f>RIGHT(LEFT(A60,10),1)</f>
      </c>
      <c r="V60" s="3">
        <f>RIGHT(LEFT(A60,11),1)</f>
      </c>
      <c r="W60" s="3">
        <f>RIGHT(LEFT(A60,12),1)</f>
      </c>
      <c r="X60" s="3">
        <f t="shared" si="0"/>
      </c>
      <c r="Y60" s="3">
        <f t="shared" si="1"/>
      </c>
      <c r="Z60" s="10" t="e">
        <f>VLOOKUP(RIGHT(LEFT(A60,3),1),'JAN_変換'!$A$2:$B$11,2,FALSE)</f>
        <v>#N/A</v>
      </c>
      <c r="AA60" s="10">
        <f t="shared" si="2"/>
      </c>
      <c r="AB60" s="10">
        <f t="shared" si="3"/>
      </c>
      <c r="AC60" s="10" t="e">
        <f>VLOOKUP(RIGHT(LEFT(A60,6),1),'JAN_変換'!$A$2:$B$11,2,FALSE)</f>
        <v>#N/A</v>
      </c>
      <c r="AD60" s="10" t="e">
        <f>VLOOKUP(RIGHT(LEFT(A60,7),1),'JAN_変換'!$A$2:$B$11,2,FALSE)</f>
        <v>#N/A</v>
      </c>
      <c r="AE60" s="10" t="e">
        <f>VLOOKUP(RIGHT(LEFT(A60,8),1),'JAN_変換'!$C$2:$D$11,2,FALSE)</f>
        <v>#N/A</v>
      </c>
      <c r="AF60" s="10" t="e">
        <f>VLOOKUP(RIGHT(LEFT(A60,9),1),'JAN_変換'!$C$2:$D$11,2,FALSE)</f>
        <v>#N/A</v>
      </c>
      <c r="AG60" s="10" t="e">
        <f>VLOOKUP(RIGHT(LEFT(A60,10),1),'JAN_変換'!$C$2:$D$11,2,FALSE)</f>
        <v>#N/A</v>
      </c>
      <c r="AH60" s="10" t="e">
        <f>VLOOKUP(RIGHT(LEFT(A60,11),1),'JAN_変換'!$C$2:$D$11,2,FALSE)</f>
        <v>#N/A</v>
      </c>
      <c r="AI60" s="10" t="e">
        <f>VLOOKUP(RIGHT(LEFT(A60,12),1),'JAN_変換'!$C$2:$D$11,2,FALSE)</f>
        <v>#N/A</v>
      </c>
      <c r="AJ60" s="10" t="e">
        <f>VLOOKUP(RIGHT(LEFT(A60,13),1),'JAN_変換'!$C$2:$D$11,2,FALSE)</f>
        <v>#N/A</v>
      </c>
      <c r="AL60" s="3" t="e">
        <f t="shared" si="4"/>
        <v>#N/A</v>
      </c>
      <c r="AM60" s="3" t="e">
        <f t="shared" si="5"/>
        <v>#VALUE!</v>
      </c>
    </row>
    <row r="61" spans="1:39" ht="24" customHeight="1">
      <c r="A61" s="13"/>
      <c r="B61" s="26">
        <f>IF(A61="","",AL61)</f>
      </c>
      <c r="C61" s="27">
        <f t="shared" si="6"/>
      </c>
      <c r="D61" s="22">
        <f>IF(A61="","",VLOOKUP(A61,JAN13_DB!$A:$H,2,FALSE))</f>
      </c>
      <c r="E61" s="22">
        <f>IF(A61="","",VLOOKUP(A61,JAN13_DB!$A:$H,3,FALSE))</f>
      </c>
      <c r="F61" s="21">
        <f>IF(A61="","",VLOOKUP(A61,JAN13_DB!$A:$H,4,FALSE))</f>
      </c>
      <c r="G61" s="21">
        <f>IF(A61="","",VLOOKUP(A61,JAN13_DB!$A:$H,5,FALSE))</f>
      </c>
      <c r="H61" s="21">
        <f>IF(A61="","",VLOOKUP(A61,JAN13_DB!$A:$H,6,FALSE))</f>
      </c>
      <c r="I61" s="21">
        <f>IF(A61="","",VLOOKUP(A61,JAN13_DB!$A:$H,7,FALSE))</f>
      </c>
      <c r="J61" s="14">
        <f>IF(A61="","",IF(VLOOKUP(A61,JAN13_DB!$A:$H,8,FALSE)=0,"",VLOOKUP(A61,JAN13_DB!$A:$H,8,FALSE)))</f>
      </c>
      <c r="L61" s="3">
        <f>LEFT(A61,1)</f>
      </c>
      <c r="M61" s="3">
        <f>RIGHT(LEFT(A61,2),1)</f>
      </c>
      <c r="N61" s="3">
        <f>RIGHT(LEFT(A61,3),1)</f>
      </c>
      <c r="O61" s="3">
        <f>RIGHT(LEFT(A61,4),1)</f>
      </c>
      <c r="P61" s="3">
        <f>RIGHT(LEFT(A61,5),1)</f>
      </c>
      <c r="Q61" s="3">
        <f>RIGHT(LEFT(A61,6),1)</f>
      </c>
      <c r="R61" s="3">
        <f>RIGHT(LEFT(A61,7),1)</f>
      </c>
      <c r="S61" s="3">
        <f>RIGHT(LEFT(A61,8),1)</f>
      </c>
      <c r="T61" s="3">
        <f>RIGHT(LEFT(A61,9),1)</f>
      </c>
      <c r="U61" s="3">
        <f>RIGHT(LEFT(A61,10),1)</f>
      </c>
      <c r="V61" s="3">
        <f>RIGHT(LEFT(A61,11),1)</f>
      </c>
      <c r="W61" s="3">
        <f>RIGHT(LEFT(A61,12),1)</f>
      </c>
      <c r="X61" s="3">
        <f t="shared" si="0"/>
      </c>
      <c r="Y61" s="3">
        <f t="shared" si="1"/>
      </c>
      <c r="Z61" s="10" t="e">
        <f>VLOOKUP(RIGHT(LEFT(A61,3),1),'JAN_変換'!$A$2:$B$11,2,FALSE)</f>
        <v>#N/A</v>
      </c>
      <c r="AA61" s="10">
        <f t="shared" si="2"/>
      </c>
      <c r="AB61" s="10">
        <f t="shared" si="3"/>
      </c>
      <c r="AC61" s="10" t="e">
        <f>VLOOKUP(RIGHT(LEFT(A61,6),1),'JAN_変換'!$A$2:$B$11,2,FALSE)</f>
        <v>#N/A</v>
      </c>
      <c r="AD61" s="10" t="e">
        <f>VLOOKUP(RIGHT(LEFT(A61,7),1),'JAN_変換'!$A$2:$B$11,2,FALSE)</f>
        <v>#N/A</v>
      </c>
      <c r="AE61" s="10" t="e">
        <f>VLOOKUP(RIGHT(LEFT(A61,8),1),'JAN_変換'!$C$2:$D$11,2,FALSE)</f>
        <v>#N/A</v>
      </c>
      <c r="AF61" s="10" t="e">
        <f>VLOOKUP(RIGHT(LEFT(A61,9),1),'JAN_変換'!$C$2:$D$11,2,FALSE)</f>
        <v>#N/A</v>
      </c>
      <c r="AG61" s="10" t="e">
        <f>VLOOKUP(RIGHT(LEFT(A61,10),1),'JAN_変換'!$C$2:$D$11,2,FALSE)</f>
        <v>#N/A</v>
      </c>
      <c r="AH61" s="10" t="e">
        <f>VLOOKUP(RIGHT(LEFT(A61,11),1),'JAN_変換'!$C$2:$D$11,2,FALSE)</f>
        <v>#N/A</v>
      </c>
      <c r="AI61" s="10" t="e">
        <f>VLOOKUP(RIGHT(LEFT(A61,12),1),'JAN_変換'!$C$2:$D$11,2,FALSE)</f>
        <v>#N/A</v>
      </c>
      <c r="AJ61" s="10" t="e">
        <f>VLOOKUP(RIGHT(LEFT(A61,13),1),'JAN_変換'!$C$2:$D$11,2,FALSE)</f>
        <v>#N/A</v>
      </c>
      <c r="AL61" s="3" t="e">
        <f t="shared" si="4"/>
        <v>#N/A</v>
      </c>
      <c r="AM61" s="3" t="e">
        <f t="shared" si="5"/>
        <v>#VALUE!</v>
      </c>
    </row>
    <row r="62" spans="1:39" ht="24" customHeight="1">
      <c r="A62" s="13"/>
      <c r="B62" s="26">
        <f>IF(A62="","",AL62)</f>
      </c>
      <c r="C62" s="27">
        <f t="shared" si="6"/>
      </c>
      <c r="D62" s="22">
        <f>IF(A62="","",VLOOKUP(A62,JAN13_DB!$A:$H,2,FALSE))</f>
      </c>
      <c r="E62" s="22">
        <f>IF(A62="","",VLOOKUP(A62,JAN13_DB!$A:$H,3,FALSE))</f>
      </c>
      <c r="F62" s="21">
        <f>IF(A62="","",VLOOKUP(A62,JAN13_DB!$A:$H,4,FALSE))</f>
      </c>
      <c r="G62" s="21">
        <f>IF(A62="","",VLOOKUP(A62,JAN13_DB!$A:$H,5,FALSE))</f>
      </c>
      <c r="H62" s="21">
        <f>IF(A62="","",VLOOKUP(A62,JAN13_DB!$A:$H,6,FALSE))</f>
      </c>
      <c r="I62" s="21">
        <f>IF(A62="","",VLOOKUP(A62,JAN13_DB!$A:$H,7,FALSE))</f>
      </c>
      <c r="J62" s="14">
        <f>IF(A62="","",IF(VLOOKUP(A62,JAN13_DB!$A:$H,8,FALSE)=0,"",VLOOKUP(A62,JAN13_DB!$A:$H,8,FALSE)))</f>
      </c>
      <c r="L62" s="3">
        <f>LEFT(A62,1)</f>
      </c>
      <c r="M62" s="3">
        <f>RIGHT(LEFT(A62,2),1)</f>
      </c>
      <c r="N62" s="3">
        <f>RIGHT(LEFT(A62,3),1)</f>
      </c>
      <c r="O62" s="3">
        <f>RIGHT(LEFT(A62,4),1)</f>
      </c>
      <c r="P62" s="3">
        <f>RIGHT(LEFT(A62,5),1)</f>
      </c>
      <c r="Q62" s="3">
        <f>RIGHT(LEFT(A62,6),1)</f>
      </c>
      <c r="R62" s="3">
        <f>RIGHT(LEFT(A62,7),1)</f>
      </c>
      <c r="S62" s="3">
        <f>RIGHT(LEFT(A62,8),1)</f>
      </c>
      <c r="T62" s="3">
        <f>RIGHT(LEFT(A62,9),1)</f>
      </c>
      <c r="U62" s="3">
        <f>RIGHT(LEFT(A62,10),1)</f>
      </c>
      <c r="V62" s="3">
        <f>RIGHT(LEFT(A62,11),1)</f>
      </c>
      <c r="W62" s="3">
        <f>RIGHT(LEFT(A62,12),1)</f>
      </c>
      <c r="X62" s="3">
        <f t="shared" si="0"/>
      </c>
      <c r="Y62" s="3">
        <f t="shared" si="1"/>
      </c>
      <c r="Z62" s="10" t="e">
        <f>VLOOKUP(RIGHT(LEFT(A62,3),1),'JAN_変換'!$A$2:$B$11,2,FALSE)</f>
        <v>#N/A</v>
      </c>
      <c r="AA62" s="10">
        <f t="shared" si="2"/>
      </c>
      <c r="AB62" s="10">
        <f t="shared" si="3"/>
      </c>
      <c r="AC62" s="10" t="e">
        <f>VLOOKUP(RIGHT(LEFT(A62,6),1),'JAN_変換'!$A$2:$B$11,2,FALSE)</f>
        <v>#N/A</v>
      </c>
      <c r="AD62" s="10" t="e">
        <f>VLOOKUP(RIGHT(LEFT(A62,7),1),'JAN_変換'!$A$2:$B$11,2,FALSE)</f>
        <v>#N/A</v>
      </c>
      <c r="AE62" s="10" t="e">
        <f>VLOOKUP(RIGHT(LEFT(A62,8),1),'JAN_変換'!$C$2:$D$11,2,FALSE)</f>
        <v>#N/A</v>
      </c>
      <c r="AF62" s="10" t="e">
        <f>VLOOKUP(RIGHT(LEFT(A62,9),1),'JAN_変換'!$C$2:$D$11,2,FALSE)</f>
        <v>#N/A</v>
      </c>
      <c r="AG62" s="10" t="e">
        <f>VLOOKUP(RIGHT(LEFT(A62,10),1),'JAN_変換'!$C$2:$D$11,2,FALSE)</f>
        <v>#N/A</v>
      </c>
      <c r="AH62" s="10" t="e">
        <f>VLOOKUP(RIGHT(LEFT(A62,11),1),'JAN_変換'!$C$2:$D$11,2,FALSE)</f>
        <v>#N/A</v>
      </c>
      <c r="AI62" s="10" t="e">
        <f>VLOOKUP(RIGHT(LEFT(A62,12),1),'JAN_変換'!$C$2:$D$11,2,FALSE)</f>
        <v>#N/A</v>
      </c>
      <c r="AJ62" s="10" t="e">
        <f>VLOOKUP(RIGHT(LEFT(A62,13),1),'JAN_変換'!$C$2:$D$11,2,FALSE)</f>
        <v>#N/A</v>
      </c>
      <c r="AL62" s="3" t="e">
        <f t="shared" si="4"/>
        <v>#N/A</v>
      </c>
      <c r="AM62" s="3" t="e">
        <f t="shared" si="5"/>
        <v>#VALUE!</v>
      </c>
    </row>
    <row r="63" spans="1:39" ht="24" customHeight="1">
      <c r="A63" s="13"/>
      <c r="B63" s="26">
        <f>IF(A63="","",AL63)</f>
      </c>
      <c r="C63" s="27">
        <f t="shared" si="6"/>
      </c>
      <c r="D63" s="22">
        <f>IF(A63="","",VLOOKUP(A63,JAN13_DB!$A:$H,2,FALSE))</f>
      </c>
      <c r="E63" s="22">
        <f>IF(A63="","",VLOOKUP(A63,JAN13_DB!$A:$H,3,FALSE))</f>
      </c>
      <c r="F63" s="21">
        <f>IF(A63="","",VLOOKUP(A63,JAN13_DB!$A:$H,4,FALSE))</f>
      </c>
      <c r="G63" s="21">
        <f>IF(A63="","",VLOOKUP(A63,JAN13_DB!$A:$H,5,FALSE))</f>
      </c>
      <c r="H63" s="21">
        <f>IF(A63="","",VLOOKUP(A63,JAN13_DB!$A:$H,6,FALSE))</f>
      </c>
      <c r="I63" s="21">
        <f>IF(A63="","",VLOOKUP(A63,JAN13_DB!$A:$H,7,FALSE))</f>
      </c>
      <c r="J63" s="14">
        <f>IF(A63="","",IF(VLOOKUP(A63,JAN13_DB!$A:$H,8,FALSE)=0,"",VLOOKUP(A63,JAN13_DB!$A:$H,8,FALSE)))</f>
      </c>
      <c r="L63" s="3">
        <f>LEFT(A63,1)</f>
      </c>
      <c r="M63" s="3">
        <f>RIGHT(LEFT(A63,2),1)</f>
      </c>
      <c r="N63" s="3">
        <f>RIGHT(LEFT(A63,3),1)</f>
      </c>
      <c r="O63" s="3">
        <f>RIGHT(LEFT(A63,4),1)</f>
      </c>
      <c r="P63" s="3">
        <f>RIGHT(LEFT(A63,5),1)</f>
      </c>
      <c r="Q63" s="3">
        <f>RIGHT(LEFT(A63,6),1)</f>
      </c>
      <c r="R63" s="3">
        <f>RIGHT(LEFT(A63,7),1)</f>
      </c>
      <c r="S63" s="3">
        <f>RIGHT(LEFT(A63,8),1)</f>
      </c>
      <c r="T63" s="3">
        <f>RIGHT(LEFT(A63,9),1)</f>
      </c>
      <c r="U63" s="3">
        <f>RIGHT(LEFT(A63,10),1)</f>
      </c>
      <c r="V63" s="3">
        <f>RIGHT(LEFT(A63,11),1)</f>
      </c>
      <c r="W63" s="3">
        <f>RIGHT(LEFT(A63,12),1)</f>
      </c>
      <c r="X63" s="3">
        <f t="shared" si="0"/>
      </c>
      <c r="Y63" s="3">
        <f t="shared" si="1"/>
      </c>
      <c r="Z63" s="10" t="e">
        <f>VLOOKUP(RIGHT(LEFT(A63,3),1),'JAN_変換'!$A$2:$B$11,2,FALSE)</f>
        <v>#N/A</v>
      </c>
      <c r="AA63" s="10">
        <f t="shared" si="2"/>
      </c>
      <c r="AB63" s="10">
        <f t="shared" si="3"/>
      </c>
      <c r="AC63" s="10" t="e">
        <f>VLOOKUP(RIGHT(LEFT(A63,6),1),'JAN_変換'!$A$2:$B$11,2,FALSE)</f>
        <v>#N/A</v>
      </c>
      <c r="AD63" s="10" t="e">
        <f>VLOOKUP(RIGHT(LEFT(A63,7),1),'JAN_変換'!$A$2:$B$11,2,FALSE)</f>
        <v>#N/A</v>
      </c>
      <c r="AE63" s="10" t="e">
        <f>VLOOKUP(RIGHT(LEFT(A63,8),1),'JAN_変換'!$C$2:$D$11,2,FALSE)</f>
        <v>#N/A</v>
      </c>
      <c r="AF63" s="10" t="e">
        <f>VLOOKUP(RIGHT(LEFT(A63,9),1),'JAN_変換'!$C$2:$D$11,2,FALSE)</f>
        <v>#N/A</v>
      </c>
      <c r="AG63" s="10" t="e">
        <f>VLOOKUP(RIGHT(LEFT(A63,10),1),'JAN_変換'!$C$2:$D$11,2,FALSE)</f>
        <v>#N/A</v>
      </c>
      <c r="AH63" s="10" t="e">
        <f>VLOOKUP(RIGHT(LEFT(A63,11),1),'JAN_変換'!$C$2:$D$11,2,FALSE)</f>
        <v>#N/A</v>
      </c>
      <c r="AI63" s="10" t="e">
        <f>VLOOKUP(RIGHT(LEFT(A63,12),1),'JAN_変換'!$C$2:$D$11,2,FALSE)</f>
        <v>#N/A</v>
      </c>
      <c r="AJ63" s="10" t="e">
        <f>VLOOKUP(RIGHT(LEFT(A63,13),1),'JAN_変換'!$C$2:$D$11,2,FALSE)</f>
        <v>#N/A</v>
      </c>
      <c r="AL63" s="3" t="e">
        <f t="shared" si="4"/>
        <v>#N/A</v>
      </c>
      <c r="AM63" s="3" t="e">
        <f t="shared" si="5"/>
        <v>#VALUE!</v>
      </c>
    </row>
    <row r="64" spans="1:39" ht="24" customHeight="1">
      <c r="A64" s="13"/>
      <c r="B64" s="26">
        <f>IF(A64="","",AL64)</f>
      </c>
      <c r="C64" s="27">
        <f t="shared" si="6"/>
      </c>
      <c r="D64" s="22">
        <f>IF(A64="","",VLOOKUP(A64,JAN13_DB!$A:$H,2,FALSE))</f>
      </c>
      <c r="E64" s="22">
        <f>IF(A64="","",VLOOKUP(A64,JAN13_DB!$A:$H,3,FALSE))</f>
      </c>
      <c r="F64" s="21">
        <f>IF(A64="","",VLOOKUP(A64,JAN13_DB!$A:$H,4,FALSE))</f>
      </c>
      <c r="G64" s="21">
        <f>IF(A64="","",VLOOKUP(A64,JAN13_DB!$A:$H,5,FALSE))</f>
      </c>
      <c r="H64" s="21">
        <f>IF(A64="","",VLOOKUP(A64,JAN13_DB!$A:$H,6,FALSE))</f>
      </c>
      <c r="I64" s="21">
        <f>IF(A64="","",VLOOKUP(A64,JAN13_DB!$A:$H,7,FALSE))</f>
      </c>
      <c r="J64" s="14">
        <f>IF(A64="","",IF(VLOOKUP(A64,JAN13_DB!$A:$H,8,FALSE)=0,"",VLOOKUP(A64,JAN13_DB!$A:$H,8,FALSE)))</f>
      </c>
      <c r="L64" s="3">
        <f>LEFT(A64,1)</f>
      </c>
      <c r="M64" s="3">
        <f>RIGHT(LEFT(A64,2),1)</f>
      </c>
      <c r="N64" s="3">
        <f>RIGHT(LEFT(A64,3),1)</f>
      </c>
      <c r="O64" s="3">
        <f>RIGHT(LEFT(A64,4),1)</f>
      </c>
      <c r="P64" s="3">
        <f>RIGHT(LEFT(A64,5),1)</f>
      </c>
      <c r="Q64" s="3">
        <f>RIGHT(LEFT(A64,6),1)</f>
      </c>
      <c r="R64" s="3">
        <f>RIGHT(LEFT(A64,7),1)</f>
      </c>
      <c r="S64" s="3">
        <f>RIGHT(LEFT(A64,8),1)</f>
      </c>
      <c r="T64" s="3">
        <f>RIGHT(LEFT(A64,9),1)</f>
      </c>
      <c r="U64" s="3">
        <f>RIGHT(LEFT(A64,10),1)</f>
      </c>
      <c r="V64" s="3">
        <f>RIGHT(LEFT(A64,11),1)</f>
      </c>
      <c r="W64" s="3">
        <f>RIGHT(LEFT(A64,12),1)</f>
      </c>
      <c r="X64" s="3">
        <f t="shared" si="0"/>
      </c>
      <c r="Y64" s="3">
        <f t="shared" si="1"/>
      </c>
      <c r="Z64" s="10" t="e">
        <f>VLOOKUP(RIGHT(LEFT(A64,3),1),'JAN_変換'!$A$2:$B$11,2,FALSE)</f>
        <v>#N/A</v>
      </c>
      <c r="AA64" s="10">
        <f t="shared" si="2"/>
      </c>
      <c r="AB64" s="10">
        <f t="shared" si="3"/>
      </c>
      <c r="AC64" s="10" t="e">
        <f>VLOOKUP(RIGHT(LEFT(A64,6),1),'JAN_変換'!$A$2:$B$11,2,FALSE)</f>
        <v>#N/A</v>
      </c>
      <c r="AD64" s="10" t="e">
        <f>VLOOKUP(RIGHT(LEFT(A64,7),1),'JAN_変換'!$A$2:$B$11,2,FALSE)</f>
        <v>#N/A</v>
      </c>
      <c r="AE64" s="10" t="e">
        <f>VLOOKUP(RIGHT(LEFT(A64,8),1),'JAN_変換'!$C$2:$D$11,2,FALSE)</f>
        <v>#N/A</v>
      </c>
      <c r="AF64" s="10" t="e">
        <f>VLOOKUP(RIGHT(LEFT(A64,9),1),'JAN_変換'!$C$2:$D$11,2,FALSE)</f>
        <v>#N/A</v>
      </c>
      <c r="AG64" s="10" t="e">
        <f>VLOOKUP(RIGHT(LEFT(A64,10),1),'JAN_変換'!$C$2:$D$11,2,FALSE)</f>
        <v>#N/A</v>
      </c>
      <c r="AH64" s="10" t="e">
        <f>VLOOKUP(RIGHT(LEFT(A64,11),1),'JAN_変換'!$C$2:$D$11,2,FALSE)</f>
        <v>#N/A</v>
      </c>
      <c r="AI64" s="10" t="e">
        <f>VLOOKUP(RIGHT(LEFT(A64,12),1),'JAN_変換'!$C$2:$D$11,2,FALSE)</f>
        <v>#N/A</v>
      </c>
      <c r="AJ64" s="10" t="e">
        <f>VLOOKUP(RIGHT(LEFT(A64,13),1),'JAN_変換'!$C$2:$D$11,2,FALSE)</f>
        <v>#N/A</v>
      </c>
      <c r="AL64" s="3" t="e">
        <f t="shared" si="4"/>
        <v>#N/A</v>
      </c>
      <c r="AM64" s="3" t="e">
        <f t="shared" si="5"/>
        <v>#VALUE!</v>
      </c>
    </row>
    <row r="65" spans="1:39" ht="24" customHeight="1">
      <c r="A65" s="13"/>
      <c r="B65" s="26">
        <f>IF(A65="","",AL65)</f>
      </c>
      <c r="C65" s="27">
        <f t="shared" si="6"/>
      </c>
      <c r="D65" s="22">
        <f>IF(A65="","",VLOOKUP(A65,JAN13_DB!$A:$H,2,FALSE))</f>
      </c>
      <c r="E65" s="22">
        <f>IF(A65="","",VLOOKUP(A65,JAN13_DB!$A:$H,3,FALSE))</f>
      </c>
      <c r="F65" s="21">
        <f>IF(A65="","",VLOOKUP(A65,JAN13_DB!$A:$H,4,FALSE))</f>
      </c>
      <c r="G65" s="21">
        <f>IF(A65="","",VLOOKUP(A65,JAN13_DB!$A:$H,5,FALSE))</f>
      </c>
      <c r="H65" s="21">
        <f>IF(A65="","",VLOOKUP(A65,JAN13_DB!$A:$H,6,FALSE))</f>
      </c>
      <c r="I65" s="21">
        <f>IF(A65="","",VLOOKUP(A65,JAN13_DB!$A:$H,7,FALSE))</f>
      </c>
      <c r="J65" s="14">
        <f>IF(A65="","",IF(VLOOKUP(A65,JAN13_DB!$A:$H,8,FALSE)=0,"",VLOOKUP(A65,JAN13_DB!$A:$H,8,FALSE)))</f>
      </c>
      <c r="L65" s="3">
        <f>LEFT(A65,1)</f>
      </c>
      <c r="M65" s="3">
        <f>RIGHT(LEFT(A65,2),1)</f>
      </c>
      <c r="N65" s="3">
        <f>RIGHT(LEFT(A65,3),1)</f>
      </c>
      <c r="O65" s="3">
        <f>RIGHT(LEFT(A65,4),1)</f>
      </c>
      <c r="P65" s="3">
        <f>RIGHT(LEFT(A65,5),1)</f>
      </c>
      <c r="Q65" s="3">
        <f>RIGHT(LEFT(A65,6),1)</f>
      </c>
      <c r="R65" s="3">
        <f>RIGHT(LEFT(A65,7),1)</f>
      </c>
      <c r="S65" s="3">
        <f>RIGHT(LEFT(A65,8),1)</f>
      </c>
      <c r="T65" s="3">
        <f>RIGHT(LEFT(A65,9),1)</f>
      </c>
      <c r="U65" s="3">
        <f>RIGHT(LEFT(A65,10),1)</f>
      </c>
      <c r="V65" s="3">
        <f>RIGHT(LEFT(A65,11),1)</f>
      </c>
      <c r="W65" s="3">
        <f>RIGHT(LEFT(A65,12),1)</f>
      </c>
      <c r="X65" s="3">
        <f t="shared" si="0"/>
      </c>
      <c r="Y65" s="3">
        <f t="shared" si="1"/>
      </c>
      <c r="Z65" s="10" t="e">
        <f>VLOOKUP(RIGHT(LEFT(A65,3),1),'JAN_変換'!$A$2:$B$11,2,FALSE)</f>
        <v>#N/A</v>
      </c>
      <c r="AA65" s="10">
        <f t="shared" si="2"/>
      </c>
      <c r="AB65" s="10">
        <f t="shared" si="3"/>
      </c>
      <c r="AC65" s="10" t="e">
        <f>VLOOKUP(RIGHT(LEFT(A65,6),1),'JAN_変換'!$A$2:$B$11,2,FALSE)</f>
        <v>#N/A</v>
      </c>
      <c r="AD65" s="10" t="e">
        <f>VLOOKUP(RIGHT(LEFT(A65,7),1),'JAN_変換'!$A$2:$B$11,2,FALSE)</f>
        <v>#N/A</v>
      </c>
      <c r="AE65" s="10" t="e">
        <f>VLOOKUP(RIGHT(LEFT(A65,8),1),'JAN_変換'!$C$2:$D$11,2,FALSE)</f>
        <v>#N/A</v>
      </c>
      <c r="AF65" s="10" t="e">
        <f>VLOOKUP(RIGHT(LEFT(A65,9),1),'JAN_変換'!$C$2:$D$11,2,FALSE)</f>
        <v>#N/A</v>
      </c>
      <c r="AG65" s="10" t="e">
        <f>VLOOKUP(RIGHT(LEFT(A65,10),1),'JAN_変換'!$C$2:$D$11,2,FALSE)</f>
        <v>#N/A</v>
      </c>
      <c r="AH65" s="10" t="e">
        <f>VLOOKUP(RIGHT(LEFT(A65,11),1),'JAN_変換'!$C$2:$D$11,2,FALSE)</f>
        <v>#N/A</v>
      </c>
      <c r="AI65" s="10" t="e">
        <f>VLOOKUP(RIGHT(LEFT(A65,12),1),'JAN_変換'!$C$2:$D$11,2,FALSE)</f>
        <v>#N/A</v>
      </c>
      <c r="AJ65" s="10" t="e">
        <f>VLOOKUP(RIGHT(LEFT(A65,13),1),'JAN_変換'!$C$2:$D$11,2,FALSE)</f>
        <v>#N/A</v>
      </c>
      <c r="AL65" s="3" t="e">
        <f t="shared" si="4"/>
        <v>#N/A</v>
      </c>
      <c r="AM65" s="3" t="e">
        <f t="shared" si="5"/>
        <v>#VALUE!</v>
      </c>
    </row>
    <row r="66" spans="1:39" ht="24" customHeight="1">
      <c r="A66" s="13"/>
      <c r="B66" s="26">
        <f>IF(A66="","",AL66)</f>
      </c>
      <c r="C66" s="27">
        <f t="shared" si="6"/>
      </c>
      <c r="D66" s="22">
        <f>IF(A66="","",VLOOKUP(A66,JAN13_DB!$A:$H,2,FALSE))</f>
      </c>
      <c r="E66" s="22">
        <f>IF(A66="","",VLOOKUP(A66,JAN13_DB!$A:$H,3,FALSE))</f>
      </c>
      <c r="F66" s="21">
        <f>IF(A66="","",VLOOKUP(A66,JAN13_DB!$A:$H,4,FALSE))</f>
      </c>
      <c r="G66" s="21">
        <f>IF(A66="","",VLOOKUP(A66,JAN13_DB!$A:$H,5,FALSE))</f>
      </c>
      <c r="H66" s="21">
        <f>IF(A66="","",VLOOKUP(A66,JAN13_DB!$A:$H,6,FALSE))</f>
      </c>
      <c r="I66" s="21">
        <f>IF(A66="","",VLOOKUP(A66,JAN13_DB!$A:$H,7,FALSE))</f>
      </c>
      <c r="J66" s="14">
        <f>IF(A66="","",IF(VLOOKUP(A66,JAN13_DB!$A:$H,8,FALSE)=0,"",VLOOKUP(A66,JAN13_DB!$A:$H,8,FALSE)))</f>
      </c>
      <c r="L66" s="3">
        <f>LEFT(A66,1)</f>
      </c>
      <c r="M66" s="3">
        <f>RIGHT(LEFT(A66,2),1)</f>
      </c>
      <c r="N66" s="3">
        <f>RIGHT(LEFT(A66,3),1)</f>
      </c>
      <c r="O66" s="3">
        <f>RIGHT(LEFT(A66,4),1)</f>
      </c>
      <c r="P66" s="3">
        <f>RIGHT(LEFT(A66,5),1)</f>
      </c>
      <c r="Q66" s="3">
        <f>RIGHT(LEFT(A66,6),1)</f>
      </c>
      <c r="R66" s="3">
        <f>RIGHT(LEFT(A66,7),1)</f>
      </c>
      <c r="S66" s="3">
        <f>RIGHT(LEFT(A66,8),1)</f>
      </c>
      <c r="T66" s="3">
        <f>RIGHT(LEFT(A66,9),1)</f>
      </c>
      <c r="U66" s="3">
        <f>RIGHT(LEFT(A66,10),1)</f>
      </c>
      <c r="V66" s="3">
        <f>RIGHT(LEFT(A66,11),1)</f>
      </c>
      <c r="W66" s="3">
        <f>RIGHT(LEFT(A66,12),1)</f>
      </c>
      <c r="X66" s="3">
        <f t="shared" si="0"/>
      </c>
      <c r="Y66" s="3">
        <f t="shared" si="1"/>
      </c>
      <c r="Z66" s="10" t="e">
        <f>VLOOKUP(RIGHT(LEFT(A66,3),1),'JAN_変換'!$A$2:$B$11,2,FALSE)</f>
        <v>#N/A</v>
      </c>
      <c r="AA66" s="10">
        <f t="shared" si="2"/>
      </c>
      <c r="AB66" s="10">
        <f t="shared" si="3"/>
      </c>
      <c r="AC66" s="10" t="e">
        <f>VLOOKUP(RIGHT(LEFT(A66,6),1),'JAN_変換'!$A$2:$B$11,2,FALSE)</f>
        <v>#N/A</v>
      </c>
      <c r="AD66" s="10" t="e">
        <f>VLOOKUP(RIGHT(LEFT(A66,7),1),'JAN_変換'!$A$2:$B$11,2,FALSE)</f>
        <v>#N/A</v>
      </c>
      <c r="AE66" s="10" t="e">
        <f>VLOOKUP(RIGHT(LEFT(A66,8),1),'JAN_変換'!$C$2:$D$11,2,FALSE)</f>
        <v>#N/A</v>
      </c>
      <c r="AF66" s="10" t="e">
        <f>VLOOKUP(RIGHT(LEFT(A66,9),1),'JAN_変換'!$C$2:$D$11,2,FALSE)</f>
        <v>#N/A</v>
      </c>
      <c r="AG66" s="10" t="e">
        <f>VLOOKUP(RIGHT(LEFT(A66,10),1),'JAN_変換'!$C$2:$D$11,2,FALSE)</f>
        <v>#N/A</v>
      </c>
      <c r="AH66" s="10" t="e">
        <f>VLOOKUP(RIGHT(LEFT(A66,11),1),'JAN_変換'!$C$2:$D$11,2,FALSE)</f>
        <v>#N/A</v>
      </c>
      <c r="AI66" s="10" t="e">
        <f>VLOOKUP(RIGHT(LEFT(A66,12),1),'JAN_変換'!$C$2:$D$11,2,FALSE)</f>
        <v>#N/A</v>
      </c>
      <c r="AJ66" s="10" t="e">
        <f>VLOOKUP(RIGHT(LEFT(A66,13),1),'JAN_変換'!$C$2:$D$11,2,FALSE)</f>
        <v>#N/A</v>
      </c>
      <c r="AL66" s="3" t="e">
        <f t="shared" si="4"/>
        <v>#N/A</v>
      </c>
      <c r="AM66" s="3" t="e">
        <f t="shared" si="5"/>
        <v>#VALUE!</v>
      </c>
    </row>
    <row r="67" spans="1:39" ht="24" customHeight="1">
      <c r="A67" s="13"/>
      <c r="B67" s="26">
        <f>IF(A67="","",AL67)</f>
      </c>
      <c r="C67" s="27">
        <f t="shared" si="6"/>
      </c>
      <c r="D67" s="22">
        <f>IF(A67="","",VLOOKUP(A67,JAN13_DB!$A:$H,2,FALSE))</f>
      </c>
      <c r="E67" s="22">
        <f>IF(A67="","",VLOOKUP(A67,JAN13_DB!$A:$H,3,FALSE))</f>
      </c>
      <c r="F67" s="21">
        <f>IF(A67="","",VLOOKUP(A67,JAN13_DB!$A:$H,4,FALSE))</f>
      </c>
      <c r="G67" s="21">
        <f>IF(A67="","",VLOOKUP(A67,JAN13_DB!$A:$H,5,FALSE))</f>
      </c>
      <c r="H67" s="21">
        <f>IF(A67="","",VLOOKUP(A67,JAN13_DB!$A:$H,6,FALSE))</f>
      </c>
      <c r="I67" s="21">
        <f>IF(A67="","",VLOOKUP(A67,JAN13_DB!$A:$H,7,FALSE))</f>
      </c>
      <c r="J67" s="14">
        <f>IF(A67="","",IF(VLOOKUP(A67,JAN13_DB!$A:$H,8,FALSE)=0,"",VLOOKUP(A67,JAN13_DB!$A:$H,8,FALSE)))</f>
      </c>
      <c r="L67" s="3">
        <f>LEFT(A67,1)</f>
      </c>
      <c r="M67" s="3">
        <f>RIGHT(LEFT(A67,2),1)</f>
      </c>
      <c r="N67" s="3">
        <f>RIGHT(LEFT(A67,3),1)</f>
      </c>
      <c r="O67" s="3">
        <f>RIGHT(LEFT(A67,4),1)</f>
      </c>
      <c r="P67" s="3">
        <f>RIGHT(LEFT(A67,5),1)</f>
      </c>
      <c r="Q67" s="3">
        <f>RIGHT(LEFT(A67,6),1)</f>
      </c>
      <c r="R67" s="3">
        <f>RIGHT(LEFT(A67,7),1)</f>
      </c>
      <c r="S67" s="3">
        <f>RIGHT(LEFT(A67,8),1)</f>
      </c>
      <c r="T67" s="3">
        <f>RIGHT(LEFT(A67,9),1)</f>
      </c>
      <c r="U67" s="3">
        <f>RIGHT(LEFT(A67,10),1)</f>
      </c>
      <c r="V67" s="3">
        <f>RIGHT(LEFT(A67,11),1)</f>
      </c>
      <c r="W67" s="3">
        <f>RIGHT(LEFT(A67,12),1)</f>
      </c>
      <c r="X67" s="3">
        <f t="shared" si="0"/>
      </c>
      <c r="Y67" s="3">
        <f t="shared" si="1"/>
      </c>
      <c r="Z67" s="10" t="e">
        <f>VLOOKUP(RIGHT(LEFT(A67,3),1),'JAN_変換'!$A$2:$B$11,2,FALSE)</f>
        <v>#N/A</v>
      </c>
      <c r="AA67" s="10">
        <f t="shared" si="2"/>
      </c>
      <c r="AB67" s="10">
        <f t="shared" si="3"/>
      </c>
      <c r="AC67" s="10" t="e">
        <f>VLOOKUP(RIGHT(LEFT(A67,6),1),'JAN_変換'!$A$2:$B$11,2,FALSE)</f>
        <v>#N/A</v>
      </c>
      <c r="AD67" s="10" t="e">
        <f>VLOOKUP(RIGHT(LEFT(A67,7),1),'JAN_変換'!$A$2:$B$11,2,FALSE)</f>
        <v>#N/A</v>
      </c>
      <c r="AE67" s="10" t="e">
        <f>VLOOKUP(RIGHT(LEFT(A67,8),1),'JAN_変換'!$C$2:$D$11,2,FALSE)</f>
        <v>#N/A</v>
      </c>
      <c r="AF67" s="10" t="e">
        <f>VLOOKUP(RIGHT(LEFT(A67,9),1),'JAN_変換'!$C$2:$D$11,2,FALSE)</f>
        <v>#N/A</v>
      </c>
      <c r="AG67" s="10" t="e">
        <f>VLOOKUP(RIGHT(LEFT(A67,10),1),'JAN_変換'!$C$2:$D$11,2,FALSE)</f>
        <v>#N/A</v>
      </c>
      <c r="AH67" s="10" t="e">
        <f>VLOOKUP(RIGHT(LEFT(A67,11),1),'JAN_変換'!$C$2:$D$11,2,FALSE)</f>
        <v>#N/A</v>
      </c>
      <c r="AI67" s="10" t="e">
        <f>VLOOKUP(RIGHT(LEFT(A67,12),1),'JAN_変換'!$C$2:$D$11,2,FALSE)</f>
        <v>#N/A</v>
      </c>
      <c r="AJ67" s="10" t="e">
        <f>VLOOKUP(RIGHT(LEFT(A67,13),1),'JAN_変換'!$C$2:$D$11,2,FALSE)</f>
        <v>#N/A</v>
      </c>
      <c r="AL67" s="3" t="e">
        <f t="shared" si="4"/>
        <v>#N/A</v>
      </c>
      <c r="AM67" s="3" t="e">
        <f t="shared" si="5"/>
        <v>#VALUE!</v>
      </c>
    </row>
    <row r="68" spans="1:39" ht="24" customHeight="1">
      <c r="A68" s="13"/>
      <c r="B68" s="26">
        <f>IF(A68="","",AL68)</f>
      </c>
      <c r="C68" s="27">
        <f t="shared" si="6"/>
      </c>
      <c r="D68" s="22">
        <f>IF(A68="","",VLOOKUP(A68,JAN13_DB!$A:$H,2,FALSE))</f>
      </c>
      <c r="E68" s="22">
        <f>IF(A68="","",VLOOKUP(A68,JAN13_DB!$A:$H,3,FALSE))</f>
      </c>
      <c r="F68" s="21">
        <f>IF(A68="","",VLOOKUP(A68,JAN13_DB!$A:$H,4,FALSE))</f>
      </c>
      <c r="G68" s="21">
        <f>IF(A68="","",VLOOKUP(A68,JAN13_DB!$A:$H,5,FALSE))</f>
      </c>
      <c r="H68" s="21">
        <f>IF(A68="","",VLOOKUP(A68,JAN13_DB!$A:$H,6,FALSE))</f>
      </c>
      <c r="I68" s="21">
        <f>IF(A68="","",VLOOKUP(A68,JAN13_DB!$A:$H,7,FALSE))</f>
      </c>
      <c r="J68" s="14">
        <f>IF(A68="","",IF(VLOOKUP(A68,JAN13_DB!$A:$H,8,FALSE)=0,"",VLOOKUP(A68,JAN13_DB!$A:$H,8,FALSE)))</f>
      </c>
      <c r="L68" s="3">
        <f>LEFT(A68,1)</f>
      </c>
      <c r="M68" s="3">
        <f>RIGHT(LEFT(A68,2),1)</f>
      </c>
      <c r="N68" s="3">
        <f>RIGHT(LEFT(A68,3),1)</f>
      </c>
      <c r="O68" s="3">
        <f>RIGHT(LEFT(A68,4),1)</f>
      </c>
      <c r="P68" s="3">
        <f>RIGHT(LEFT(A68,5),1)</f>
      </c>
      <c r="Q68" s="3">
        <f>RIGHT(LEFT(A68,6),1)</f>
      </c>
      <c r="R68" s="3">
        <f>RIGHT(LEFT(A68,7),1)</f>
      </c>
      <c r="S68" s="3">
        <f>RIGHT(LEFT(A68,8),1)</f>
      </c>
      <c r="T68" s="3">
        <f>RIGHT(LEFT(A68,9),1)</f>
      </c>
      <c r="U68" s="3">
        <f>RIGHT(LEFT(A68,10),1)</f>
      </c>
      <c r="V68" s="3">
        <f>RIGHT(LEFT(A68,11),1)</f>
      </c>
      <c r="W68" s="3">
        <f>RIGHT(LEFT(A68,12),1)</f>
      </c>
      <c r="X68" s="3">
        <f t="shared" si="0"/>
      </c>
      <c r="Y68" s="3">
        <f t="shared" si="1"/>
      </c>
      <c r="Z68" s="10" t="e">
        <f>VLOOKUP(RIGHT(LEFT(A68,3),1),'JAN_変換'!$A$2:$B$11,2,FALSE)</f>
        <v>#N/A</v>
      </c>
      <c r="AA68" s="10">
        <f t="shared" si="2"/>
      </c>
      <c r="AB68" s="10">
        <f t="shared" si="3"/>
      </c>
      <c r="AC68" s="10" t="e">
        <f>VLOOKUP(RIGHT(LEFT(A68,6),1),'JAN_変換'!$A$2:$B$11,2,FALSE)</f>
        <v>#N/A</v>
      </c>
      <c r="AD68" s="10" t="e">
        <f>VLOOKUP(RIGHT(LEFT(A68,7),1),'JAN_変換'!$A$2:$B$11,2,FALSE)</f>
        <v>#N/A</v>
      </c>
      <c r="AE68" s="10" t="e">
        <f>VLOOKUP(RIGHT(LEFT(A68,8),1),'JAN_変換'!$C$2:$D$11,2,FALSE)</f>
        <v>#N/A</v>
      </c>
      <c r="AF68" s="10" t="e">
        <f>VLOOKUP(RIGHT(LEFT(A68,9),1),'JAN_変換'!$C$2:$D$11,2,FALSE)</f>
        <v>#N/A</v>
      </c>
      <c r="AG68" s="10" t="e">
        <f>VLOOKUP(RIGHT(LEFT(A68,10),1),'JAN_変換'!$C$2:$D$11,2,FALSE)</f>
        <v>#N/A</v>
      </c>
      <c r="AH68" s="10" t="e">
        <f>VLOOKUP(RIGHT(LEFT(A68,11),1),'JAN_変換'!$C$2:$D$11,2,FALSE)</f>
        <v>#N/A</v>
      </c>
      <c r="AI68" s="10" t="e">
        <f>VLOOKUP(RIGHT(LEFT(A68,12),1),'JAN_変換'!$C$2:$D$11,2,FALSE)</f>
        <v>#N/A</v>
      </c>
      <c r="AJ68" s="10" t="e">
        <f>VLOOKUP(RIGHT(LEFT(A68,13),1),'JAN_変換'!$C$2:$D$11,2,FALSE)</f>
        <v>#N/A</v>
      </c>
      <c r="AL68" s="3" t="e">
        <f t="shared" si="4"/>
        <v>#N/A</v>
      </c>
      <c r="AM68" s="3" t="e">
        <f t="shared" si="5"/>
        <v>#VALUE!</v>
      </c>
    </row>
    <row r="69" spans="1:39" ht="24" customHeight="1">
      <c r="A69" s="13"/>
      <c r="B69" s="26">
        <f>IF(A69="","",AL69)</f>
      </c>
      <c r="C69" s="27">
        <f t="shared" si="6"/>
      </c>
      <c r="D69" s="22">
        <f>IF(A69="","",VLOOKUP(A69,JAN13_DB!$A:$H,2,FALSE))</f>
      </c>
      <c r="E69" s="22">
        <f>IF(A69="","",VLOOKUP(A69,JAN13_DB!$A:$H,3,FALSE))</f>
      </c>
      <c r="F69" s="21">
        <f>IF(A69="","",VLOOKUP(A69,JAN13_DB!$A:$H,4,FALSE))</f>
      </c>
      <c r="G69" s="21">
        <f>IF(A69="","",VLOOKUP(A69,JAN13_DB!$A:$H,5,FALSE))</f>
      </c>
      <c r="H69" s="21">
        <f>IF(A69="","",VLOOKUP(A69,JAN13_DB!$A:$H,6,FALSE))</f>
      </c>
      <c r="I69" s="21">
        <f>IF(A69="","",VLOOKUP(A69,JAN13_DB!$A:$H,7,FALSE))</f>
      </c>
      <c r="J69" s="14">
        <f>IF(A69="","",IF(VLOOKUP(A69,JAN13_DB!$A:$H,8,FALSE)=0,"",VLOOKUP(A69,JAN13_DB!$A:$H,8,FALSE)))</f>
      </c>
      <c r="L69" s="3">
        <f>LEFT(A69,1)</f>
      </c>
      <c r="M69" s="3">
        <f>RIGHT(LEFT(A69,2),1)</f>
      </c>
      <c r="N69" s="3">
        <f>RIGHT(LEFT(A69,3),1)</f>
      </c>
      <c r="O69" s="3">
        <f>RIGHT(LEFT(A69,4),1)</f>
      </c>
      <c r="P69" s="3">
        <f>RIGHT(LEFT(A69,5),1)</f>
      </c>
      <c r="Q69" s="3">
        <f>RIGHT(LEFT(A69,6),1)</f>
      </c>
      <c r="R69" s="3">
        <f>RIGHT(LEFT(A69,7),1)</f>
      </c>
      <c r="S69" s="3">
        <f>RIGHT(LEFT(A69,8),1)</f>
      </c>
      <c r="T69" s="3">
        <f>RIGHT(LEFT(A69,9),1)</f>
      </c>
      <c r="U69" s="3">
        <f>RIGHT(LEFT(A69,10),1)</f>
      </c>
      <c r="V69" s="3">
        <f>RIGHT(LEFT(A69,11),1)</f>
      </c>
      <c r="W69" s="3">
        <f>RIGHT(LEFT(A69,12),1)</f>
      </c>
      <c r="X69" s="3">
        <f t="shared" si="0"/>
      </c>
      <c r="Y69" s="3">
        <f t="shared" si="1"/>
      </c>
      <c r="Z69" s="10" t="e">
        <f>VLOOKUP(RIGHT(LEFT(A69,3),1),'JAN_変換'!$A$2:$B$11,2,FALSE)</f>
        <v>#N/A</v>
      </c>
      <c r="AA69" s="10">
        <f t="shared" si="2"/>
      </c>
      <c r="AB69" s="10">
        <f t="shared" si="3"/>
      </c>
      <c r="AC69" s="10" t="e">
        <f>VLOOKUP(RIGHT(LEFT(A69,6),1),'JAN_変換'!$A$2:$B$11,2,FALSE)</f>
        <v>#N/A</v>
      </c>
      <c r="AD69" s="10" t="e">
        <f>VLOOKUP(RIGHT(LEFT(A69,7),1),'JAN_変換'!$A$2:$B$11,2,FALSE)</f>
        <v>#N/A</v>
      </c>
      <c r="AE69" s="10" t="e">
        <f>VLOOKUP(RIGHT(LEFT(A69,8),1),'JAN_変換'!$C$2:$D$11,2,FALSE)</f>
        <v>#N/A</v>
      </c>
      <c r="AF69" s="10" t="e">
        <f>VLOOKUP(RIGHT(LEFT(A69,9),1),'JAN_変換'!$C$2:$D$11,2,FALSE)</f>
        <v>#N/A</v>
      </c>
      <c r="AG69" s="10" t="e">
        <f>VLOOKUP(RIGHT(LEFT(A69,10),1),'JAN_変換'!$C$2:$D$11,2,FALSE)</f>
        <v>#N/A</v>
      </c>
      <c r="AH69" s="10" t="e">
        <f>VLOOKUP(RIGHT(LEFT(A69,11),1),'JAN_変換'!$C$2:$D$11,2,FALSE)</f>
        <v>#N/A</v>
      </c>
      <c r="AI69" s="10" t="e">
        <f>VLOOKUP(RIGHT(LEFT(A69,12),1),'JAN_変換'!$C$2:$D$11,2,FALSE)</f>
        <v>#N/A</v>
      </c>
      <c r="AJ69" s="10" t="e">
        <f>VLOOKUP(RIGHT(LEFT(A69,13),1),'JAN_変換'!$C$2:$D$11,2,FALSE)</f>
        <v>#N/A</v>
      </c>
      <c r="AL69" s="3" t="e">
        <f t="shared" si="4"/>
        <v>#N/A</v>
      </c>
      <c r="AM69" s="3" t="e">
        <f t="shared" si="5"/>
        <v>#VALUE!</v>
      </c>
    </row>
    <row r="70" spans="1:39" ht="24" customHeight="1">
      <c r="A70" s="13"/>
      <c r="B70" s="26">
        <f>IF(A70="","",AL70)</f>
      </c>
      <c r="C70" s="27">
        <f t="shared" si="6"/>
      </c>
      <c r="D70" s="22">
        <f>IF(A70="","",VLOOKUP(A70,JAN13_DB!$A:$H,2,FALSE))</f>
      </c>
      <c r="E70" s="22">
        <f>IF(A70="","",VLOOKUP(A70,JAN13_DB!$A:$H,3,FALSE))</f>
      </c>
      <c r="F70" s="21">
        <f>IF(A70="","",VLOOKUP(A70,JAN13_DB!$A:$H,4,FALSE))</f>
      </c>
      <c r="G70" s="21">
        <f>IF(A70="","",VLOOKUP(A70,JAN13_DB!$A:$H,5,FALSE))</f>
      </c>
      <c r="H70" s="21">
        <f>IF(A70="","",VLOOKUP(A70,JAN13_DB!$A:$H,6,FALSE))</f>
      </c>
      <c r="I70" s="21">
        <f>IF(A70="","",VLOOKUP(A70,JAN13_DB!$A:$H,7,FALSE))</f>
      </c>
      <c r="J70" s="14">
        <f>IF(A70="","",IF(VLOOKUP(A70,JAN13_DB!$A:$H,8,FALSE)=0,"",VLOOKUP(A70,JAN13_DB!$A:$H,8,FALSE)))</f>
      </c>
      <c r="L70" s="3">
        <f aca="true" t="shared" si="7" ref="L70:L133">LEFT(A70,1)</f>
      </c>
      <c r="M70" s="3">
        <f aca="true" t="shared" si="8" ref="M70:M133">RIGHT(LEFT(A70,2),1)</f>
      </c>
      <c r="N70" s="3">
        <f aca="true" t="shared" si="9" ref="N70:N133">RIGHT(LEFT(A70,3),1)</f>
      </c>
      <c r="O70" s="3">
        <f aca="true" t="shared" si="10" ref="O70:O133">RIGHT(LEFT(A70,4),1)</f>
      </c>
      <c r="P70" s="3">
        <f aca="true" t="shared" si="11" ref="P70:P133">RIGHT(LEFT(A70,5),1)</f>
      </c>
      <c r="Q70" s="3">
        <f aca="true" t="shared" si="12" ref="Q70:Q133">RIGHT(LEFT(A70,6),1)</f>
      </c>
      <c r="R70" s="3">
        <f aca="true" t="shared" si="13" ref="R70:R133">RIGHT(LEFT(A70,7),1)</f>
      </c>
      <c r="S70" s="3">
        <f aca="true" t="shared" si="14" ref="S70:S133">RIGHT(LEFT(A70,8),1)</f>
      </c>
      <c r="T70" s="3">
        <f aca="true" t="shared" si="15" ref="T70:T133">RIGHT(LEFT(A70,9),1)</f>
      </c>
      <c r="U70" s="3">
        <f aca="true" t="shared" si="16" ref="U70:U133">RIGHT(LEFT(A70,10),1)</f>
      </c>
      <c r="V70" s="3">
        <f aca="true" t="shared" si="17" ref="V70:V133">RIGHT(LEFT(A70,11),1)</f>
      </c>
      <c r="W70" s="3">
        <f aca="true" t="shared" si="18" ref="W70:W133">RIGHT(LEFT(A70,12),1)</f>
      </c>
      <c r="X70" s="3">
        <f aca="true" t="shared" si="19" ref="X70:X133">RIGHT(A70,1)</f>
      </c>
      <c r="Y70" s="3">
        <f aca="true" t="shared" si="20" ref="Y70:Y133">RIGHT(LEFT(A70,2),1)</f>
      </c>
      <c r="Z70" s="10" t="e">
        <f>VLOOKUP(RIGHT(LEFT(A70,3),1),'JAN_変換'!$A$2:$B$11,2,FALSE)</f>
        <v>#N/A</v>
      </c>
      <c r="AA70" s="10">
        <f aca="true" t="shared" si="21" ref="AA70:AA133">RIGHT(LEFT(A70,4),1)</f>
      </c>
      <c r="AB70" s="10">
        <f aca="true" t="shared" si="22" ref="AB70:AB133">RIGHT(LEFT(A70,5),1)</f>
      </c>
      <c r="AC70" s="10" t="e">
        <f>VLOOKUP(RIGHT(LEFT(A70,6),1),'JAN_変換'!$A$2:$B$11,2,FALSE)</f>
        <v>#N/A</v>
      </c>
      <c r="AD70" s="10" t="e">
        <f>VLOOKUP(RIGHT(LEFT(A70,7),1),'JAN_変換'!$A$2:$B$11,2,FALSE)</f>
        <v>#N/A</v>
      </c>
      <c r="AE70" s="10" t="e">
        <f>VLOOKUP(RIGHT(LEFT(A70,8),1),'JAN_変換'!$C$2:$D$11,2,FALSE)</f>
        <v>#N/A</v>
      </c>
      <c r="AF70" s="10" t="e">
        <f>VLOOKUP(RIGHT(LEFT(A70,9),1),'JAN_変換'!$C$2:$D$11,2,FALSE)</f>
        <v>#N/A</v>
      </c>
      <c r="AG70" s="10" t="e">
        <f>VLOOKUP(RIGHT(LEFT(A70,10),1),'JAN_変換'!$C$2:$D$11,2,FALSE)</f>
        <v>#N/A</v>
      </c>
      <c r="AH70" s="10" t="e">
        <f>VLOOKUP(RIGHT(LEFT(A70,11),1),'JAN_変換'!$C$2:$D$11,2,FALSE)</f>
        <v>#N/A</v>
      </c>
      <c r="AI70" s="10" t="e">
        <f>VLOOKUP(RIGHT(LEFT(A70,12),1),'JAN_変換'!$C$2:$D$11,2,FALSE)</f>
        <v>#N/A</v>
      </c>
      <c r="AJ70" s="10" t="e">
        <f>VLOOKUP(RIGHT(LEFT(A70,13),1),'JAN_変換'!$C$2:$D$11,2,FALSE)</f>
        <v>#N/A</v>
      </c>
      <c r="AL70" s="3" t="e">
        <f aca="true" t="shared" si="23" ref="AL70:AL133">CONCATENATE("(",Y70,Z70,AA70,AB70,AC70,AD70,"|",AE70,AF70,AG70,AH70,AI70,AJ70,")")</f>
        <v>#N/A</v>
      </c>
      <c r="AM70" s="3" t="e">
        <f aca="true" t="shared" si="24" ref="AM70:AM133">RIGHT(IF((10-MOD((M70+O70+Q70+S70+U70+W70)*3+L70+N70+P70+R70+T70+V70,10))=10,0,10-MOD((M70+O70+Q70+S70+U70+W70)*3+L70+N70+P70+R70+T70+V70,10)),1)</f>
        <v>#VALUE!</v>
      </c>
    </row>
    <row r="71" spans="1:39" ht="24" customHeight="1">
      <c r="A71" s="13"/>
      <c r="B71" s="26">
        <f>IF(A71="","",AL71)</f>
      </c>
      <c r="C71" s="27">
        <f t="shared" si="6"/>
      </c>
      <c r="D71" s="22">
        <f>IF(A71="","",VLOOKUP(A71,JAN13_DB!$A:$H,2,FALSE))</f>
      </c>
      <c r="E71" s="22">
        <f>IF(A71="","",VLOOKUP(A71,JAN13_DB!$A:$H,3,FALSE))</f>
      </c>
      <c r="F71" s="21">
        <f>IF(A71="","",VLOOKUP(A71,JAN13_DB!$A:$H,4,FALSE))</f>
      </c>
      <c r="G71" s="21">
        <f>IF(A71="","",VLOOKUP(A71,JAN13_DB!$A:$H,5,FALSE))</f>
      </c>
      <c r="H71" s="21">
        <f>IF(A71="","",VLOOKUP(A71,JAN13_DB!$A:$H,6,FALSE))</f>
      </c>
      <c r="I71" s="21">
        <f>IF(A71="","",VLOOKUP(A71,JAN13_DB!$A:$H,7,FALSE))</f>
      </c>
      <c r="J71" s="14">
        <f>IF(A71="","",IF(VLOOKUP(A71,JAN13_DB!$A:$H,8,FALSE)=0,"",VLOOKUP(A71,JAN13_DB!$A:$H,8,FALSE)))</f>
      </c>
      <c r="L71" s="3">
        <f t="shared" si="7"/>
      </c>
      <c r="M71" s="3">
        <f t="shared" si="8"/>
      </c>
      <c r="N71" s="3">
        <f t="shared" si="9"/>
      </c>
      <c r="O71" s="3">
        <f t="shared" si="10"/>
      </c>
      <c r="P71" s="3">
        <f t="shared" si="11"/>
      </c>
      <c r="Q71" s="3">
        <f t="shared" si="12"/>
      </c>
      <c r="R71" s="3">
        <f t="shared" si="13"/>
      </c>
      <c r="S71" s="3">
        <f t="shared" si="14"/>
      </c>
      <c r="T71" s="3">
        <f t="shared" si="15"/>
      </c>
      <c r="U71" s="3">
        <f t="shared" si="16"/>
      </c>
      <c r="V71" s="3">
        <f t="shared" si="17"/>
      </c>
      <c r="W71" s="3">
        <f t="shared" si="18"/>
      </c>
      <c r="X71" s="3">
        <f t="shared" si="19"/>
      </c>
      <c r="Y71" s="3">
        <f t="shared" si="20"/>
      </c>
      <c r="Z71" s="10" t="e">
        <f>VLOOKUP(RIGHT(LEFT(A71,3),1),'JAN_変換'!$A$2:$B$11,2,FALSE)</f>
        <v>#N/A</v>
      </c>
      <c r="AA71" s="10">
        <f t="shared" si="21"/>
      </c>
      <c r="AB71" s="10">
        <f t="shared" si="22"/>
      </c>
      <c r="AC71" s="10" t="e">
        <f>VLOOKUP(RIGHT(LEFT(A71,6),1),'JAN_変換'!$A$2:$B$11,2,FALSE)</f>
        <v>#N/A</v>
      </c>
      <c r="AD71" s="10" t="e">
        <f>VLOOKUP(RIGHT(LEFT(A71,7),1),'JAN_変換'!$A$2:$B$11,2,FALSE)</f>
        <v>#N/A</v>
      </c>
      <c r="AE71" s="10" t="e">
        <f>VLOOKUP(RIGHT(LEFT(A71,8),1),'JAN_変換'!$C$2:$D$11,2,FALSE)</f>
        <v>#N/A</v>
      </c>
      <c r="AF71" s="10" t="e">
        <f>VLOOKUP(RIGHT(LEFT(A71,9),1),'JAN_変換'!$C$2:$D$11,2,FALSE)</f>
        <v>#N/A</v>
      </c>
      <c r="AG71" s="10" t="e">
        <f>VLOOKUP(RIGHT(LEFT(A71,10),1),'JAN_変換'!$C$2:$D$11,2,FALSE)</f>
        <v>#N/A</v>
      </c>
      <c r="AH71" s="10" t="e">
        <f>VLOOKUP(RIGHT(LEFT(A71,11),1),'JAN_変換'!$C$2:$D$11,2,FALSE)</f>
        <v>#N/A</v>
      </c>
      <c r="AI71" s="10" t="e">
        <f>VLOOKUP(RIGHT(LEFT(A71,12),1),'JAN_変換'!$C$2:$D$11,2,FALSE)</f>
        <v>#N/A</v>
      </c>
      <c r="AJ71" s="10" t="e">
        <f>VLOOKUP(RIGHT(LEFT(A71,13),1),'JAN_変換'!$C$2:$D$11,2,FALSE)</f>
        <v>#N/A</v>
      </c>
      <c r="AL71" s="3" t="e">
        <f t="shared" si="23"/>
        <v>#N/A</v>
      </c>
      <c r="AM71" s="3" t="e">
        <f t="shared" si="24"/>
        <v>#VALUE!</v>
      </c>
    </row>
    <row r="72" spans="1:39" ht="24" customHeight="1">
      <c r="A72" s="13"/>
      <c r="B72" s="26">
        <f>IF(A72="","",AL72)</f>
      </c>
      <c r="C72" s="27">
        <f t="shared" si="6"/>
      </c>
      <c r="D72" s="22">
        <f>IF(A72="","",VLOOKUP(A72,JAN13_DB!$A:$H,2,FALSE))</f>
      </c>
      <c r="E72" s="22">
        <f>IF(A72="","",VLOOKUP(A72,JAN13_DB!$A:$H,3,FALSE))</f>
      </c>
      <c r="F72" s="21">
        <f>IF(A72="","",VLOOKUP(A72,JAN13_DB!$A:$H,4,FALSE))</f>
      </c>
      <c r="G72" s="21">
        <f>IF(A72="","",VLOOKUP(A72,JAN13_DB!$A:$H,5,FALSE))</f>
      </c>
      <c r="H72" s="21">
        <f>IF(A72="","",VLOOKUP(A72,JAN13_DB!$A:$H,6,FALSE))</f>
      </c>
      <c r="I72" s="21">
        <f>IF(A72="","",VLOOKUP(A72,JAN13_DB!$A:$H,7,FALSE))</f>
      </c>
      <c r="J72" s="14">
        <f>IF(A72="","",IF(VLOOKUP(A72,JAN13_DB!$A:$H,8,FALSE)=0,"",VLOOKUP(A72,JAN13_DB!$A:$H,8,FALSE)))</f>
      </c>
      <c r="L72" s="3">
        <f t="shared" si="7"/>
      </c>
      <c r="M72" s="3">
        <f t="shared" si="8"/>
      </c>
      <c r="N72" s="3">
        <f t="shared" si="9"/>
      </c>
      <c r="O72" s="3">
        <f t="shared" si="10"/>
      </c>
      <c r="P72" s="3">
        <f t="shared" si="11"/>
      </c>
      <c r="Q72" s="3">
        <f t="shared" si="12"/>
      </c>
      <c r="R72" s="3">
        <f t="shared" si="13"/>
      </c>
      <c r="S72" s="3">
        <f t="shared" si="14"/>
      </c>
      <c r="T72" s="3">
        <f t="shared" si="15"/>
      </c>
      <c r="U72" s="3">
        <f t="shared" si="16"/>
      </c>
      <c r="V72" s="3">
        <f t="shared" si="17"/>
      </c>
      <c r="W72" s="3">
        <f t="shared" si="18"/>
      </c>
      <c r="X72" s="3">
        <f t="shared" si="19"/>
      </c>
      <c r="Y72" s="3">
        <f t="shared" si="20"/>
      </c>
      <c r="Z72" s="10" t="e">
        <f>VLOOKUP(RIGHT(LEFT(A72,3),1),'JAN_変換'!$A$2:$B$11,2,FALSE)</f>
        <v>#N/A</v>
      </c>
      <c r="AA72" s="10">
        <f t="shared" si="21"/>
      </c>
      <c r="AB72" s="10">
        <f t="shared" si="22"/>
      </c>
      <c r="AC72" s="10" t="e">
        <f>VLOOKUP(RIGHT(LEFT(A72,6),1),'JAN_変換'!$A$2:$B$11,2,FALSE)</f>
        <v>#N/A</v>
      </c>
      <c r="AD72" s="10" t="e">
        <f>VLOOKUP(RIGHT(LEFT(A72,7),1),'JAN_変換'!$A$2:$B$11,2,FALSE)</f>
        <v>#N/A</v>
      </c>
      <c r="AE72" s="10" t="e">
        <f>VLOOKUP(RIGHT(LEFT(A72,8),1),'JAN_変換'!$C$2:$D$11,2,FALSE)</f>
        <v>#N/A</v>
      </c>
      <c r="AF72" s="10" t="e">
        <f>VLOOKUP(RIGHT(LEFT(A72,9),1),'JAN_変換'!$C$2:$D$11,2,FALSE)</f>
        <v>#N/A</v>
      </c>
      <c r="AG72" s="10" t="e">
        <f>VLOOKUP(RIGHT(LEFT(A72,10),1),'JAN_変換'!$C$2:$D$11,2,FALSE)</f>
        <v>#N/A</v>
      </c>
      <c r="AH72" s="10" t="e">
        <f>VLOOKUP(RIGHT(LEFT(A72,11),1),'JAN_変換'!$C$2:$D$11,2,FALSE)</f>
        <v>#N/A</v>
      </c>
      <c r="AI72" s="10" t="e">
        <f>VLOOKUP(RIGHT(LEFT(A72,12),1),'JAN_変換'!$C$2:$D$11,2,FALSE)</f>
        <v>#N/A</v>
      </c>
      <c r="AJ72" s="10" t="e">
        <f>VLOOKUP(RIGHT(LEFT(A72,13),1),'JAN_変換'!$C$2:$D$11,2,FALSE)</f>
        <v>#N/A</v>
      </c>
      <c r="AL72" s="3" t="e">
        <f t="shared" si="23"/>
        <v>#N/A</v>
      </c>
      <c r="AM72" s="3" t="e">
        <f t="shared" si="24"/>
        <v>#VALUE!</v>
      </c>
    </row>
    <row r="73" spans="1:39" ht="24" customHeight="1">
      <c r="A73" s="13"/>
      <c r="B73" s="26">
        <f>IF(A73="","",AL73)</f>
      </c>
      <c r="C73" s="27">
        <f t="shared" si="6"/>
      </c>
      <c r="D73" s="22">
        <f>IF(A73="","",VLOOKUP(A73,JAN13_DB!$A:$H,2,FALSE))</f>
      </c>
      <c r="E73" s="22">
        <f>IF(A73="","",VLOOKUP(A73,JAN13_DB!$A:$H,3,FALSE))</f>
      </c>
      <c r="F73" s="21">
        <f>IF(A73="","",VLOOKUP(A73,JAN13_DB!$A:$H,4,FALSE))</f>
      </c>
      <c r="G73" s="21">
        <f>IF(A73="","",VLOOKUP(A73,JAN13_DB!$A:$H,5,FALSE))</f>
      </c>
      <c r="H73" s="21">
        <f>IF(A73="","",VLOOKUP(A73,JAN13_DB!$A:$H,6,FALSE))</f>
      </c>
      <c r="I73" s="21">
        <f>IF(A73="","",VLOOKUP(A73,JAN13_DB!$A:$H,7,FALSE))</f>
      </c>
      <c r="J73" s="14">
        <f>IF(A73="","",IF(VLOOKUP(A73,JAN13_DB!$A:$H,8,FALSE)=0,"",VLOOKUP(A73,JAN13_DB!$A:$H,8,FALSE)))</f>
      </c>
      <c r="L73" s="3">
        <f t="shared" si="7"/>
      </c>
      <c r="M73" s="3">
        <f t="shared" si="8"/>
      </c>
      <c r="N73" s="3">
        <f t="shared" si="9"/>
      </c>
      <c r="O73" s="3">
        <f t="shared" si="10"/>
      </c>
      <c r="P73" s="3">
        <f t="shared" si="11"/>
      </c>
      <c r="Q73" s="3">
        <f t="shared" si="12"/>
      </c>
      <c r="R73" s="3">
        <f t="shared" si="13"/>
      </c>
      <c r="S73" s="3">
        <f t="shared" si="14"/>
      </c>
      <c r="T73" s="3">
        <f t="shared" si="15"/>
      </c>
      <c r="U73" s="3">
        <f t="shared" si="16"/>
      </c>
      <c r="V73" s="3">
        <f t="shared" si="17"/>
      </c>
      <c r="W73" s="3">
        <f t="shared" si="18"/>
      </c>
      <c r="X73" s="3">
        <f t="shared" si="19"/>
      </c>
      <c r="Y73" s="3">
        <f t="shared" si="20"/>
      </c>
      <c r="Z73" s="10" t="e">
        <f>VLOOKUP(RIGHT(LEFT(A73,3),1),'JAN_変換'!$A$2:$B$11,2,FALSE)</f>
        <v>#N/A</v>
      </c>
      <c r="AA73" s="10">
        <f t="shared" si="21"/>
      </c>
      <c r="AB73" s="10">
        <f t="shared" si="22"/>
      </c>
      <c r="AC73" s="10" t="e">
        <f>VLOOKUP(RIGHT(LEFT(A73,6),1),'JAN_変換'!$A$2:$B$11,2,FALSE)</f>
        <v>#N/A</v>
      </c>
      <c r="AD73" s="10" t="e">
        <f>VLOOKUP(RIGHT(LEFT(A73,7),1),'JAN_変換'!$A$2:$B$11,2,FALSE)</f>
        <v>#N/A</v>
      </c>
      <c r="AE73" s="10" t="e">
        <f>VLOOKUP(RIGHT(LEFT(A73,8),1),'JAN_変換'!$C$2:$D$11,2,FALSE)</f>
        <v>#N/A</v>
      </c>
      <c r="AF73" s="10" t="e">
        <f>VLOOKUP(RIGHT(LEFT(A73,9),1),'JAN_変換'!$C$2:$D$11,2,FALSE)</f>
        <v>#N/A</v>
      </c>
      <c r="AG73" s="10" t="e">
        <f>VLOOKUP(RIGHT(LEFT(A73,10),1),'JAN_変換'!$C$2:$D$11,2,FALSE)</f>
        <v>#N/A</v>
      </c>
      <c r="AH73" s="10" t="e">
        <f>VLOOKUP(RIGHT(LEFT(A73,11),1),'JAN_変換'!$C$2:$D$11,2,FALSE)</f>
        <v>#N/A</v>
      </c>
      <c r="AI73" s="10" t="e">
        <f>VLOOKUP(RIGHT(LEFT(A73,12),1),'JAN_変換'!$C$2:$D$11,2,FALSE)</f>
        <v>#N/A</v>
      </c>
      <c r="AJ73" s="10" t="e">
        <f>VLOOKUP(RIGHT(LEFT(A73,13),1),'JAN_変換'!$C$2:$D$11,2,FALSE)</f>
        <v>#N/A</v>
      </c>
      <c r="AL73" s="3" t="e">
        <f t="shared" si="23"/>
        <v>#N/A</v>
      </c>
      <c r="AM73" s="3" t="e">
        <f t="shared" si="24"/>
        <v>#VALUE!</v>
      </c>
    </row>
    <row r="74" spans="1:39" ht="24" customHeight="1">
      <c r="A74" s="13"/>
      <c r="B74" s="26">
        <f>IF(A74="","",AL74)</f>
      </c>
      <c r="C74" s="27">
        <f aca="true" t="shared" si="25" ref="C74:C137">IF(A74="","",IF(S74=AD74,"-",AD74))</f>
      </c>
      <c r="D74" s="22">
        <f>IF(A74="","",VLOOKUP(A74,JAN13_DB!$A:$H,2,FALSE))</f>
      </c>
      <c r="E74" s="22">
        <f>IF(A74="","",VLOOKUP(A74,JAN13_DB!$A:$H,3,FALSE))</f>
      </c>
      <c r="F74" s="21">
        <f>IF(A74="","",VLOOKUP(A74,JAN13_DB!$A:$H,4,FALSE))</f>
      </c>
      <c r="G74" s="21">
        <f>IF(A74="","",VLOOKUP(A74,JAN13_DB!$A:$H,5,FALSE))</f>
      </c>
      <c r="H74" s="21">
        <f>IF(A74="","",VLOOKUP(A74,JAN13_DB!$A:$H,6,FALSE))</f>
      </c>
      <c r="I74" s="21">
        <f>IF(A74="","",VLOOKUP(A74,JAN13_DB!$A:$H,7,FALSE))</f>
      </c>
      <c r="J74" s="14">
        <f>IF(A74="","",IF(VLOOKUP(A74,JAN13_DB!$A:$H,8,FALSE)=0,"",VLOOKUP(A74,JAN13_DB!$A:$H,8,FALSE)))</f>
      </c>
      <c r="L74" s="3">
        <f t="shared" si="7"/>
      </c>
      <c r="M74" s="3">
        <f t="shared" si="8"/>
      </c>
      <c r="N74" s="3">
        <f t="shared" si="9"/>
      </c>
      <c r="O74" s="3">
        <f t="shared" si="10"/>
      </c>
      <c r="P74" s="3">
        <f t="shared" si="11"/>
      </c>
      <c r="Q74" s="3">
        <f t="shared" si="12"/>
      </c>
      <c r="R74" s="3">
        <f t="shared" si="13"/>
      </c>
      <c r="S74" s="3">
        <f t="shared" si="14"/>
      </c>
      <c r="T74" s="3">
        <f t="shared" si="15"/>
      </c>
      <c r="U74" s="3">
        <f t="shared" si="16"/>
      </c>
      <c r="V74" s="3">
        <f t="shared" si="17"/>
      </c>
      <c r="W74" s="3">
        <f t="shared" si="18"/>
      </c>
      <c r="X74" s="3">
        <f t="shared" si="19"/>
      </c>
      <c r="Y74" s="3">
        <f t="shared" si="20"/>
      </c>
      <c r="Z74" s="10" t="e">
        <f>VLOOKUP(RIGHT(LEFT(A74,3),1),'JAN_変換'!$A$2:$B$11,2,FALSE)</f>
        <v>#N/A</v>
      </c>
      <c r="AA74" s="10">
        <f t="shared" si="21"/>
      </c>
      <c r="AB74" s="10">
        <f t="shared" si="22"/>
      </c>
      <c r="AC74" s="10" t="e">
        <f>VLOOKUP(RIGHT(LEFT(A74,6),1),'JAN_変換'!$A$2:$B$11,2,FALSE)</f>
        <v>#N/A</v>
      </c>
      <c r="AD74" s="10" t="e">
        <f>VLOOKUP(RIGHT(LEFT(A74,7),1),'JAN_変換'!$A$2:$B$11,2,FALSE)</f>
        <v>#N/A</v>
      </c>
      <c r="AE74" s="10" t="e">
        <f>VLOOKUP(RIGHT(LEFT(A74,8),1),'JAN_変換'!$C$2:$D$11,2,FALSE)</f>
        <v>#N/A</v>
      </c>
      <c r="AF74" s="10" t="e">
        <f>VLOOKUP(RIGHT(LEFT(A74,9),1),'JAN_変換'!$C$2:$D$11,2,FALSE)</f>
        <v>#N/A</v>
      </c>
      <c r="AG74" s="10" t="e">
        <f>VLOOKUP(RIGHT(LEFT(A74,10),1),'JAN_変換'!$C$2:$D$11,2,FALSE)</f>
        <v>#N/A</v>
      </c>
      <c r="AH74" s="10" t="e">
        <f>VLOOKUP(RIGHT(LEFT(A74,11),1),'JAN_変換'!$C$2:$D$11,2,FALSE)</f>
        <v>#N/A</v>
      </c>
      <c r="AI74" s="10" t="e">
        <f>VLOOKUP(RIGHT(LEFT(A74,12),1),'JAN_変換'!$C$2:$D$11,2,FALSE)</f>
        <v>#N/A</v>
      </c>
      <c r="AJ74" s="10" t="e">
        <f>VLOOKUP(RIGHT(LEFT(A74,13),1),'JAN_変換'!$C$2:$D$11,2,FALSE)</f>
        <v>#N/A</v>
      </c>
      <c r="AL74" s="3" t="e">
        <f t="shared" si="23"/>
        <v>#N/A</v>
      </c>
      <c r="AM74" s="3" t="e">
        <f t="shared" si="24"/>
        <v>#VALUE!</v>
      </c>
    </row>
    <row r="75" spans="1:39" ht="24" customHeight="1">
      <c r="A75" s="13"/>
      <c r="B75" s="26">
        <f>IF(A75="","",AL75)</f>
      </c>
      <c r="C75" s="27">
        <f t="shared" si="25"/>
      </c>
      <c r="D75" s="22">
        <f>IF(A75="","",VLOOKUP(A75,JAN13_DB!$A:$H,2,FALSE))</f>
      </c>
      <c r="E75" s="22">
        <f>IF(A75="","",VLOOKUP(A75,JAN13_DB!$A:$H,3,FALSE))</f>
      </c>
      <c r="F75" s="21">
        <f>IF(A75="","",VLOOKUP(A75,JAN13_DB!$A:$H,4,FALSE))</f>
      </c>
      <c r="G75" s="21">
        <f>IF(A75="","",VLOOKUP(A75,JAN13_DB!$A:$H,5,FALSE))</f>
      </c>
      <c r="H75" s="21">
        <f>IF(A75="","",VLOOKUP(A75,JAN13_DB!$A:$H,6,FALSE))</f>
      </c>
      <c r="I75" s="21">
        <f>IF(A75="","",VLOOKUP(A75,JAN13_DB!$A:$H,7,FALSE))</f>
      </c>
      <c r="J75" s="14">
        <f>IF(A75="","",IF(VLOOKUP(A75,JAN13_DB!$A:$H,8,FALSE)=0,"",VLOOKUP(A75,JAN13_DB!$A:$H,8,FALSE)))</f>
      </c>
      <c r="L75" s="3">
        <f t="shared" si="7"/>
      </c>
      <c r="M75" s="3">
        <f t="shared" si="8"/>
      </c>
      <c r="N75" s="3">
        <f t="shared" si="9"/>
      </c>
      <c r="O75" s="3">
        <f t="shared" si="10"/>
      </c>
      <c r="P75" s="3">
        <f t="shared" si="11"/>
      </c>
      <c r="Q75" s="3">
        <f t="shared" si="12"/>
      </c>
      <c r="R75" s="3">
        <f t="shared" si="13"/>
      </c>
      <c r="S75" s="3">
        <f t="shared" si="14"/>
      </c>
      <c r="T75" s="3">
        <f t="shared" si="15"/>
      </c>
      <c r="U75" s="3">
        <f t="shared" si="16"/>
      </c>
      <c r="V75" s="3">
        <f t="shared" si="17"/>
      </c>
      <c r="W75" s="3">
        <f t="shared" si="18"/>
      </c>
      <c r="X75" s="3">
        <f t="shared" si="19"/>
      </c>
      <c r="Y75" s="3">
        <f t="shared" si="20"/>
      </c>
      <c r="Z75" s="10" t="e">
        <f>VLOOKUP(RIGHT(LEFT(A75,3),1),'JAN_変換'!$A$2:$B$11,2,FALSE)</f>
        <v>#N/A</v>
      </c>
      <c r="AA75" s="10">
        <f t="shared" si="21"/>
      </c>
      <c r="AB75" s="10">
        <f t="shared" si="22"/>
      </c>
      <c r="AC75" s="10" t="e">
        <f>VLOOKUP(RIGHT(LEFT(A75,6),1),'JAN_変換'!$A$2:$B$11,2,FALSE)</f>
        <v>#N/A</v>
      </c>
      <c r="AD75" s="10" t="e">
        <f>VLOOKUP(RIGHT(LEFT(A75,7),1),'JAN_変換'!$A$2:$B$11,2,FALSE)</f>
        <v>#N/A</v>
      </c>
      <c r="AE75" s="10" t="e">
        <f>VLOOKUP(RIGHT(LEFT(A75,8),1),'JAN_変換'!$C$2:$D$11,2,FALSE)</f>
        <v>#N/A</v>
      </c>
      <c r="AF75" s="10" t="e">
        <f>VLOOKUP(RIGHT(LEFT(A75,9),1),'JAN_変換'!$C$2:$D$11,2,FALSE)</f>
        <v>#N/A</v>
      </c>
      <c r="AG75" s="10" t="e">
        <f>VLOOKUP(RIGHT(LEFT(A75,10),1),'JAN_変換'!$C$2:$D$11,2,FALSE)</f>
        <v>#N/A</v>
      </c>
      <c r="AH75" s="10" t="e">
        <f>VLOOKUP(RIGHT(LEFT(A75,11),1),'JAN_変換'!$C$2:$D$11,2,FALSE)</f>
        <v>#N/A</v>
      </c>
      <c r="AI75" s="10" t="e">
        <f>VLOOKUP(RIGHT(LEFT(A75,12),1),'JAN_変換'!$C$2:$D$11,2,FALSE)</f>
        <v>#N/A</v>
      </c>
      <c r="AJ75" s="10" t="e">
        <f>VLOOKUP(RIGHT(LEFT(A75,13),1),'JAN_変換'!$C$2:$D$11,2,FALSE)</f>
        <v>#N/A</v>
      </c>
      <c r="AL75" s="3" t="e">
        <f t="shared" si="23"/>
        <v>#N/A</v>
      </c>
      <c r="AM75" s="3" t="e">
        <f t="shared" si="24"/>
        <v>#VALUE!</v>
      </c>
    </row>
    <row r="76" spans="1:39" ht="24" customHeight="1">
      <c r="A76" s="13"/>
      <c r="B76" s="26">
        <f>IF(A76="","",AL76)</f>
      </c>
      <c r="C76" s="27">
        <f t="shared" si="25"/>
      </c>
      <c r="D76" s="22">
        <f>IF(A76="","",VLOOKUP(A76,JAN13_DB!$A:$H,2,FALSE))</f>
      </c>
      <c r="E76" s="22">
        <f>IF(A76="","",VLOOKUP(A76,JAN13_DB!$A:$H,3,FALSE))</f>
      </c>
      <c r="F76" s="21">
        <f>IF(A76="","",VLOOKUP(A76,JAN13_DB!$A:$H,4,FALSE))</f>
      </c>
      <c r="G76" s="21">
        <f>IF(A76="","",VLOOKUP(A76,JAN13_DB!$A:$H,5,FALSE))</f>
      </c>
      <c r="H76" s="21">
        <f>IF(A76="","",VLOOKUP(A76,JAN13_DB!$A:$H,6,FALSE))</f>
      </c>
      <c r="I76" s="21">
        <f>IF(A76="","",VLOOKUP(A76,JAN13_DB!$A:$H,7,FALSE))</f>
      </c>
      <c r="J76" s="14">
        <f>IF(A76="","",IF(VLOOKUP(A76,JAN13_DB!$A:$H,8,FALSE)=0,"",VLOOKUP(A76,JAN13_DB!$A:$H,8,FALSE)))</f>
      </c>
      <c r="L76" s="3">
        <f t="shared" si="7"/>
      </c>
      <c r="M76" s="3">
        <f t="shared" si="8"/>
      </c>
      <c r="N76" s="3">
        <f t="shared" si="9"/>
      </c>
      <c r="O76" s="3">
        <f t="shared" si="10"/>
      </c>
      <c r="P76" s="3">
        <f t="shared" si="11"/>
      </c>
      <c r="Q76" s="3">
        <f t="shared" si="12"/>
      </c>
      <c r="R76" s="3">
        <f t="shared" si="13"/>
      </c>
      <c r="S76" s="3">
        <f t="shared" si="14"/>
      </c>
      <c r="T76" s="3">
        <f t="shared" si="15"/>
      </c>
      <c r="U76" s="3">
        <f t="shared" si="16"/>
      </c>
      <c r="V76" s="3">
        <f t="shared" si="17"/>
      </c>
      <c r="W76" s="3">
        <f t="shared" si="18"/>
      </c>
      <c r="X76" s="3">
        <f t="shared" si="19"/>
      </c>
      <c r="Y76" s="3">
        <f t="shared" si="20"/>
      </c>
      <c r="Z76" s="10" t="e">
        <f>VLOOKUP(RIGHT(LEFT(A76,3),1),'JAN_変換'!$A$2:$B$11,2,FALSE)</f>
        <v>#N/A</v>
      </c>
      <c r="AA76" s="10">
        <f t="shared" si="21"/>
      </c>
      <c r="AB76" s="10">
        <f t="shared" si="22"/>
      </c>
      <c r="AC76" s="10" t="e">
        <f>VLOOKUP(RIGHT(LEFT(A76,6),1),'JAN_変換'!$A$2:$B$11,2,FALSE)</f>
        <v>#N/A</v>
      </c>
      <c r="AD76" s="10" t="e">
        <f>VLOOKUP(RIGHT(LEFT(A76,7),1),'JAN_変換'!$A$2:$B$11,2,FALSE)</f>
        <v>#N/A</v>
      </c>
      <c r="AE76" s="10" t="e">
        <f>VLOOKUP(RIGHT(LEFT(A76,8),1),'JAN_変換'!$C$2:$D$11,2,FALSE)</f>
        <v>#N/A</v>
      </c>
      <c r="AF76" s="10" t="e">
        <f>VLOOKUP(RIGHT(LEFT(A76,9),1),'JAN_変換'!$C$2:$D$11,2,FALSE)</f>
        <v>#N/A</v>
      </c>
      <c r="AG76" s="10" t="e">
        <f>VLOOKUP(RIGHT(LEFT(A76,10),1),'JAN_変換'!$C$2:$D$11,2,FALSE)</f>
        <v>#N/A</v>
      </c>
      <c r="AH76" s="10" t="e">
        <f>VLOOKUP(RIGHT(LEFT(A76,11),1),'JAN_変換'!$C$2:$D$11,2,FALSE)</f>
        <v>#N/A</v>
      </c>
      <c r="AI76" s="10" t="e">
        <f>VLOOKUP(RIGHT(LEFT(A76,12),1),'JAN_変換'!$C$2:$D$11,2,FALSE)</f>
        <v>#N/A</v>
      </c>
      <c r="AJ76" s="10" t="e">
        <f>VLOOKUP(RIGHT(LEFT(A76,13),1),'JAN_変換'!$C$2:$D$11,2,FALSE)</f>
        <v>#N/A</v>
      </c>
      <c r="AL76" s="3" t="e">
        <f t="shared" si="23"/>
        <v>#N/A</v>
      </c>
      <c r="AM76" s="3" t="e">
        <f t="shared" si="24"/>
        <v>#VALUE!</v>
      </c>
    </row>
    <row r="77" spans="1:39" ht="24" customHeight="1">
      <c r="A77" s="13"/>
      <c r="B77" s="26">
        <f>IF(A77="","",AL77)</f>
      </c>
      <c r="C77" s="27">
        <f t="shared" si="25"/>
      </c>
      <c r="D77" s="22">
        <f>IF(A77="","",VLOOKUP(A77,JAN13_DB!$A:$H,2,FALSE))</f>
      </c>
      <c r="E77" s="22">
        <f>IF(A77="","",VLOOKUP(A77,JAN13_DB!$A:$H,3,FALSE))</f>
      </c>
      <c r="F77" s="21">
        <f>IF(A77="","",VLOOKUP(A77,JAN13_DB!$A:$H,4,FALSE))</f>
      </c>
      <c r="G77" s="21">
        <f>IF(A77="","",VLOOKUP(A77,JAN13_DB!$A:$H,5,FALSE))</f>
      </c>
      <c r="H77" s="21">
        <f>IF(A77="","",VLOOKUP(A77,JAN13_DB!$A:$H,6,FALSE))</f>
      </c>
      <c r="I77" s="21">
        <f>IF(A77="","",VLOOKUP(A77,JAN13_DB!$A:$H,7,FALSE))</f>
      </c>
      <c r="J77" s="14">
        <f>IF(A77="","",IF(VLOOKUP(A77,JAN13_DB!$A:$H,8,FALSE)=0,"",VLOOKUP(A77,JAN13_DB!$A:$H,8,FALSE)))</f>
      </c>
      <c r="L77" s="3">
        <f t="shared" si="7"/>
      </c>
      <c r="M77" s="3">
        <f t="shared" si="8"/>
      </c>
      <c r="N77" s="3">
        <f t="shared" si="9"/>
      </c>
      <c r="O77" s="3">
        <f t="shared" si="10"/>
      </c>
      <c r="P77" s="3">
        <f t="shared" si="11"/>
      </c>
      <c r="Q77" s="3">
        <f t="shared" si="12"/>
      </c>
      <c r="R77" s="3">
        <f t="shared" si="13"/>
      </c>
      <c r="S77" s="3">
        <f t="shared" si="14"/>
      </c>
      <c r="T77" s="3">
        <f t="shared" si="15"/>
      </c>
      <c r="U77" s="3">
        <f t="shared" si="16"/>
      </c>
      <c r="V77" s="3">
        <f t="shared" si="17"/>
      </c>
      <c r="W77" s="3">
        <f t="shared" si="18"/>
      </c>
      <c r="X77" s="3">
        <f t="shared" si="19"/>
      </c>
      <c r="Y77" s="3">
        <f t="shared" si="20"/>
      </c>
      <c r="Z77" s="10" t="e">
        <f>VLOOKUP(RIGHT(LEFT(A77,3),1),'JAN_変換'!$A$2:$B$11,2,FALSE)</f>
        <v>#N/A</v>
      </c>
      <c r="AA77" s="10">
        <f t="shared" si="21"/>
      </c>
      <c r="AB77" s="10">
        <f t="shared" si="22"/>
      </c>
      <c r="AC77" s="10" t="e">
        <f>VLOOKUP(RIGHT(LEFT(A77,6),1),'JAN_変換'!$A$2:$B$11,2,FALSE)</f>
        <v>#N/A</v>
      </c>
      <c r="AD77" s="10" t="e">
        <f>VLOOKUP(RIGHT(LEFT(A77,7),1),'JAN_変換'!$A$2:$B$11,2,FALSE)</f>
        <v>#N/A</v>
      </c>
      <c r="AE77" s="10" t="e">
        <f>VLOOKUP(RIGHT(LEFT(A77,8),1),'JAN_変換'!$C$2:$D$11,2,FALSE)</f>
        <v>#N/A</v>
      </c>
      <c r="AF77" s="10" t="e">
        <f>VLOOKUP(RIGHT(LEFT(A77,9),1),'JAN_変換'!$C$2:$D$11,2,FALSE)</f>
        <v>#N/A</v>
      </c>
      <c r="AG77" s="10" t="e">
        <f>VLOOKUP(RIGHT(LEFT(A77,10),1),'JAN_変換'!$C$2:$D$11,2,FALSE)</f>
        <v>#N/A</v>
      </c>
      <c r="AH77" s="10" t="e">
        <f>VLOOKUP(RIGHT(LEFT(A77,11),1),'JAN_変換'!$C$2:$D$11,2,FALSE)</f>
        <v>#N/A</v>
      </c>
      <c r="AI77" s="10" t="e">
        <f>VLOOKUP(RIGHT(LEFT(A77,12),1),'JAN_変換'!$C$2:$D$11,2,FALSE)</f>
        <v>#N/A</v>
      </c>
      <c r="AJ77" s="10" t="e">
        <f>VLOOKUP(RIGHT(LEFT(A77,13),1),'JAN_変換'!$C$2:$D$11,2,FALSE)</f>
        <v>#N/A</v>
      </c>
      <c r="AL77" s="3" t="e">
        <f t="shared" si="23"/>
        <v>#N/A</v>
      </c>
      <c r="AM77" s="3" t="e">
        <f t="shared" si="24"/>
        <v>#VALUE!</v>
      </c>
    </row>
    <row r="78" spans="1:39" ht="24" customHeight="1">
      <c r="A78" s="13"/>
      <c r="B78" s="26">
        <f>IF(A78="","",AL78)</f>
      </c>
      <c r="C78" s="27">
        <f t="shared" si="25"/>
      </c>
      <c r="D78" s="22">
        <f>IF(A78="","",VLOOKUP(A78,JAN13_DB!$A:$H,2,FALSE))</f>
      </c>
      <c r="E78" s="22">
        <f>IF(A78="","",VLOOKUP(A78,JAN13_DB!$A:$H,3,FALSE))</f>
      </c>
      <c r="F78" s="21">
        <f>IF(A78="","",VLOOKUP(A78,JAN13_DB!$A:$H,4,FALSE))</f>
      </c>
      <c r="G78" s="21">
        <f>IF(A78="","",VLOOKUP(A78,JAN13_DB!$A:$H,5,FALSE))</f>
      </c>
      <c r="H78" s="21">
        <f>IF(A78="","",VLOOKUP(A78,JAN13_DB!$A:$H,6,FALSE))</f>
      </c>
      <c r="I78" s="21">
        <f>IF(A78="","",VLOOKUP(A78,JAN13_DB!$A:$H,7,FALSE))</f>
      </c>
      <c r="J78" s="14">
        <f>IF(A78="","",IF(VLOOKUP(A78,JAN13_DB!$A:$H,8,FALSE)=0,"",VLOOKUP(A78,JAN13_DB!$A:$H,8,FALSE)))</f>
      </c>
      <c r="L78" s="3">
        <f t="shared" si="7"/>
      </c>
      <c r="M78" s="3">
        <f t="shared" si="8"/>
      </c>
      <c r="N78" s="3">
        <f t="shared" si="9"/>
      </c>
      <c r="O78" s="3">
        <f t="shared" si="10"/>
      </c>
      <c r="P78" s="3">
        <f t="shared" si="11"/>
      </c>
      <c r="Q78" s="3">
        <f t="shared" si="12"/>
      </c>
      <c r="R78" s="3">
        <f t="shared" si="13"/>
      </c>
      <c r="S78" s="3">
        <f t="shared" si="14"/>
      </c>
      <c r="T78" s="3">
        <f t="shared" si="15"/>
      </c>
      <c r="U78" s="3">
        <f t="shared" si="16"/>
      </c>
      <c r="V78" s="3">
        <f t="shared" si="17"/>
      </c>
      <c r="W78" s="3">
        <f t="shared" si="18"/>
      </c>
      <c r="X78" s="3">
        <f t="shared" si="19"/>
      </c>
      <c r="Y78" s="3">
        <f t="shared" si="20"/>
      </c>
      <c r="Z78" s="10" t="e">
        <f>VLOOKUP(RIGHT(LEFT(A78,3),1),'JAN_変換'!$A$2:$B$11,2,FALSE)</f>
        <v>#N/A</v>
      </c>
      <c r="AA78" s="10">
        <f t="shared" si="21"/>
      </c>
      <c r="AB78" s="10">
        <f t="shared" si="22"/>
      </c>
      <c r="AC78" s="10" t="e">
        <f>VLOOKUP(RIGHT(LEFT(A78,6),1),'JAN_変換'!$A$2:$B$11,2,FALSE)</f>
        <v>#N/A</v>
      </c>
      <c r="AD78" s="10" t="e">
        <f>VLOOKUP(RIGHT(LEFT(A78,7),1),'JAN_変換'!$A$2:$B$11,2,FALSE)</f>
        <v>#N/A</v>
      </c>
      <c r="AE78" s="10" t="e">
        <f>VLOOKUP(RIGHT(LEFT(A78,8),1),'JAN_変換'!$C$2:$D$11,2,FALSE)</f>
        <v>#N/A</v>
      </c>
      <c r="AF78" s="10" t="e">
        <f>VLOOKUP(RIGHT(LEFT(A78,9),1),'JAN_変換'!$C$2:$D$11,2,FALSE)</f>
        <v>#N/A</v>
      </c>
      <c r="AG78" s="10" t="e">
        <f>VLOOKUP(RIGHT(LEFT(A78,10),1),'JAN_変換'!$C$2:$D$11,2,FALSE)</f>
        <v>#N/A</v>
      </c>
      <c r="AH78" s="10" t="e">
        <f>VLOOKUP(RIGHT(LEFT(A78,11),1),'JAN_変換'!$C$2:$D$11,2,FALSE)</f>
        <v>#N/A</v>
      </c>
      <c r="AI78" s="10" t="e">
        <f>VLOOKUP(RIGHT(LEFT(A78,12),1),'JAN_変換'!$C$2:$D$11,2,FALSE)</f>
        <v>#N/A</v>
      </c>
      <c r="AJ78" s="10" t="e">
        <f>VLOOKUP(RIGHT(LEFT(A78,13),1),'JAN_変換'!$C$2:$D$11,2,FALSE)</f>
        <v>#N/A</v>
      </c>
      <c r="AL78" s="3" t="e">
        <f t="shared" si="23"/>
        <v>#N/A</v>
      </c>
      <c r="AM78" s="3" t="e">
        <f t="shared" si="24"/>
        <v>#VALUE!</v>
      </c>
    </row>
    <row r="79" spans="1:39" ht="24" customHeight="1">
      <c r="A79" s="13"/>
      <c r="B79" s="26">
        <f>IF(A79="","",AL79)</f>
      </c>
      <c r="C79" s="27">
        <f t="shared" si="25"/>
      </c>
      <c r="D79" s="22">
        <f>IF(A79="","",VLOOKUP(A79,JAN13_DB!$A:$H,2,FALSE))</f>
      </c>
      <c r="E79" s="22">
        <f>IF(A79="","",VLOOKUP(A79,JAN13_DB!$A:$H,3,FALSE))</f>
      </c>
      <c r="F79" s="21">
        <f>IF(A79="","",VLOOKUP(A79,JAN13_DB!$A:$H,4,FALSE))</f>
      </c>
      <c r="G79" s="21">
        <f>IF(A79="","",VLOOKUP(A79,JAN13_DB!$A:$H,5,FALSE))</f>
      </c>
      <c r="H79" s="21">
        <f>IF(A79="","",VLOOKUP(A79,JAN13_DB!$A:$H,6,FALSE))</f>
      </c>
      <c r="I79" s="21">
        <f>IF(A79="","",VLOOKUP(A79,JAN13_DB!$A:$H,7,FALSE))</f>
      </c>
      <c r="J79" s="14">
        <f>IF(A79="","",IF(VLOOKUP(A79,JAN13_DB!$A:$H,8,FALSE)=0,"",VLOOKUP(A79,JAN13_DB!$A:$H,8,FALSE)))</f>
      </c>
      <c r="L79" s="3">
        <f t="shared" si="7"/>
      </c>
      <c r="M79" s="3">
        <f t="shared" si="8"/>
      </c>
      <c r="N79" s="3">
        <f t="shared" si="9"/>
      </c>
      <c r="O79" s="3">
        <f t="shared" si="10"/>
      </c>
      <c r="P79" s="3">
        <f t="shared" si="11"/>
      </c>
      <c r="Q79" s="3">
        <f t="shared" si="12"/>
      </c>
      <c r="R79" s="3">
        <f t="shared" si="13"/>
      </c>
      <c r="S79" s="3">
        <f t="shared" si="14"/>
      </c>
      <c r="T79" s="3">
        <f t="shared" si="15"/>
      </c>
      <c r="U79" s="3">
        <f t="shared" si="16"/>
      </c>
      <c r="V79" s="3">
        <f t="shared" si="17"/>
      </c>
      <c r="W79" s="3">
        <f t="shared" si="18"/>
      </c>
      <c r="X79" s="3">
        <f t="shared" si="19"/>
      </c>
      <c r="Y79" s="3">
        <f t="shared" si="20"/>
      </c>
      <c r="Z79" s="10" t="e">
        <f>VLOOKUP(RIGHT(LEFT(A79,3),1),'JAN_変換'!$A$2:$B$11,2,FALSE)</f>
        <v>#N/A</v>
      </c>
      <c r="AA79" s="10">
        <f t="shared" si="21"/>
      </c>
      <c r="AB79" s="10">
        <f t="shared" si="22"/>
      </c>
      <c r="AC79" s="10" t="e">
        <f>VLOOKUP(RIGHT(LEFT(A79,6),1),'JAN_変換'!$A$2:$B$11,2,FALSE)</f>
        <v>#N/A</v>
      </c>
      <c r="AD79" s="10" t="e">
        <f>VLOOKUP(RIGHT(LEFT(A79,7),1),'JAN_変換'!$A$2:$B$11,2,FALSE)</f>
        <v>#N/A</v>
      </c>
      <c r="AE79" s="10" t="e">
        <f>VLOOKUP(RIGHT(LEFT(A79,8),1),'JAN_変換'!$C$2:$D$11,2,FALSE)</f>
        <v>#N/A</v>
      </c>
      <c r="AF79" s="10" t="e">
        <f>VLOOKUP(RIGHT(LEFT(A79,9),1),'JAN_変換'!$C$2:$D$11,2,FALSE)</f>
        <v>#N/A</v>
      </c>
      <c r="AG79" s="10" t="e">
        <f>VLOOKUP(RIGHT(LEFT(A79,10),1),'JAN_変換'!$C$2:$D$11,2,FALSE)</f>
        <v>#N/A</v>
      </c>
      <c r="AH79" s="10" t="e">
        <f>VLOOKUP(RIGHT(LEFT(A79,11),1),'JAN_変換'!$C$2:$D$11,2,FALSE)</f>
        <v>#N/A</v>
      </c>
      <c r="AI79" s="10" t="e">
        <f>VLOOKUP(RIGHT(LEFT(A79,12),1),'JAN_変換'!$C$2:$D$11,2,FALSE)</f>
        <v>#N/A</v>
      </c>
      <c r="AJ79" s="10" t="e">
        <f>VLOOKUP(RIGHT(LEFT(A79,13),1),'JAN_変換'!$C$2:$D$11,2,FALSE)</f>
        <v>#N/A</v>
      </c>
      <c r="AL79" s="3" t="e">
        <f t="shared" si="23"/>
        <v>#N/A</v>
      </c>
      <c r="AM79" s="3" t="e">
        <f t="shared" si="24"/>
        <v>#VALUE!</v>
      </c>
    </row>
    <row r="80" spans="1:39" ht="24" customHeight="1">
      <c r="A80" s="13"/>
      <c r="B80" s="26">
        <f>IF(A80="","",AL80)</f>
      </c>
      <c r="C80" s="27">
        <f t="shared" si="25"/>
      </c>
      <c r="D80" s="22">
        <f>IF(A80="","",VLOOKUP(A80,JAN13_DB!$A:$H,2,FALSE))</f>
      </c>
      <c r="E80" s="22">
        <f>IF(A80="","",VLOOKUP(A80,JAN13_DB!$A:$H,3,FALSE))</f>
      </c>
      <c r="F80" s="21">
        <f>IF(A80="","",VLOOKUP(A80,JAN13_DB!$A:$H,4,FALSE))</f>
      </c>
      <c r="G80" s="21">
        <f>IF(A80="","",VLOOKUP(A80,JAN13_DB!$A:$H,5,FALSE))</f>
      </c>
      <c r="H80" s="21">
        <f>IF(A80="","",VLOOKUP(A80,JAN13_DB!$A:$H,6,FALSE))</f>
      </c>
      <c r="I80" s="21">
        <f>IF(A80="","",VLOOKUP(A80,JAN13_DB!$A:$H,7,FALSE))</f>
      </c>
      <c r="J80" s="14">
        <f>IF(A80="","",IF(VLOOKUP(A80,JAN13_DB!$A:$H,8,FALSE)=0,"",VLOOKUP(A80,JAN13_DB!$A:$H,8,FALSE)))</f>
      </c>
      <c r="L80" s="3">
        <f t="shared" si="7"/>
      </c>
      <c r="M80" s="3">
        <f t="shared" si="8"/>
      </c>
      <c r="N80" s="3">
        <f t="shared" si="9"/>
      </c>
      <c r="O80" s="3">
        <f t="shared" si="10"/>
      </c>
      <c r="P80" s="3">
        <f t="shared" si="11"/>
      </c>
      <c r="Q80" s="3">
        <f t="shared" si="12"/>
      </c>
      <c r="R80" s="3">
        <f t="shared" si="13"/>
      </c>
      <c r="S80" s="3">
        <f t="shared" si="14"/>
      </c>
      <c r="T80" s="3">
        <f t="shared" si="15"/>
      </c>
      <c r="U80" s="3">
        <f t="shared" si="16"/>
      </c>
      <c r="V80" s="3">
        <f t="shared" si="17"/>
      </c>
      <c r="W80" s="3">
        <f t="shared" si="18"/>
      </c>
      <c r="X80" s="3">
        <f t="shared" si="19"/>
      </c>
      <c r="Y80" s="3">
        <f t="shared" si="20"/>
      </c>
      <c r="Z80" s="10" t="e">
        <f>VLOOKUP(RIGHT(LEFT(A80,3),1),'JAN_変換'!$A$2:$B$11,2,FALSE)</f>
        <v>#N/A</v>
      </c>
      <c r="AA80" s="10">
        <f t="shared" si="21"/>
      </c>
      <c r="AB80" s="10">
        <f t="shared" si="22"/>
      </c>
      <c r="AC80" s="10" t="e">
        <f>VLOOKUP(RIGHT(LEFT(A80,6),1),'JAN_変換'!$A$2:$B$11,2,FALSE)</f>
        <v>#N/A</v>
      </c>
      <c r="AD80" s="10" t="e">
        <f>VLOOKUP(RIGHT(LEFT(A80,7),1),'JAN_変換'!$A$2:$B$11,2,FALSE)</f>
        <v>#N/A</v>
      </c>
      <c r="AE80" s="10" t="e">
        <f>VLOOKUP(RIGHT(LEFT(A80,8),1),'JAN_変換'!$C$2:$D$11,2,FALSE)</f>
        <v>#N/A</v>
      </c>
      <c r="AF80" s="10" t="e">
        <f>VLOOKUP(RIGHT(LEFT(A80,9),1),'JAN_変換'!$C$2:$D$11,2,FALSE)</f>
        <v>#N/A</v>
      </c>
      <c r="AG80" s="10" t="e">
        <f>VLOOKUP(RIGHT(LEFT(A80,10),1),'JAN_変換'!$C$2:$D$11,2,FALSE)</f>
        <v>#N/A</v>
      </c>
      <c r="AH80" s="10" t="e">
        <f>VLOOKUP(RIGHT(LEFT(A80,11),1),'JAN_変換'!$C$2:$D$11,2,FALSE)</f>
        <v>#N/A</v>
      </c>
      <c r="AI80" s="10" t="e">
        <f>VLOOKUP(RIGHT(LEFT(A80,12),1),'JAN_変換'!$C$2:$D$11,2,FALSE)</f>
        <v>#N/A</v>
      </c>
      <c r="AJ80" s="10" t="e">
        <f>VLOOKUP(RIGHT(LEFT(A80,13),1),'JAN_変換'!$C$2:$D$11,2,FALSE)</f>
        <v>#N/A</v>
      </c>
      <c r="AL80" s="3" t="e">
        <f t="shared" si="23"/>
        <v>#N/A</v>
      </c>
      <c r="AM80" s="3" t="e">
        <f t="shared" si="24"/>
        <v>#VALUE!</v>
      </c>
    </row>
    <row r="81" spans="1:39" ht="24" customHeight="1">
      <c r="A81" s="13"/>
      <c r="B81" s="26">
        <f>IF(A81="","",AL81)</f>
      </c>
      <c r="C81" s="27">
        <f t="shared" si="25"/>
      </c>
      <c r="D81" s="22">
        <f>IF(A81="","",VLOOKUP(A81,JAN13_DB!$A:$H,2,FALSE))</f>
      </c>
      <c r="E81" s="22">
        <f>IF(A81="","",VLOOKUP(A81,JAN13_DB!$A:$H,3,FALSE))</f>
      </c>
      <c r="F81" s="21">
        <f>IF(A81="","",VLOOKUP(A81,JAN13_DB!$A:$H,4,FALSE))</f>
      </c>
      <c r="G81" s="21">
        <f>IF(A81="","",VLOOKUP(A81,JAN13_DB!$A:$H,5,FALSE))</f>
      </c>
      <c r="H81" s="21">
        <f>IF(A81="","",VLOOKUP(A81,JAN13_DB!$A:$H,6,FALSE))</f>
      </c>
      <c r="I81" s="21">
        <f>IF(A81="","",VLOOKUP(A81,JAN13_DB!$A:$H,7,FALSE))</f>
      </c>
      <c r="J81" s="14">
        <f>IF(A81="","",IF(VLOOKUP(A81,JAN13_DB!$A:$H,8,FALSE)=0,"",VLOOKUP(A81,JAN13_DB!$A:$H,8,FALSE)))</f>
      </c>
      <c r="L81" s="3">
        <f t="shared" si="7"/>
      </c>
      <c r="M81" s="3">
        <f t="shared" si="8"/>
      </c>
      <c r="N81" s="3">
        <f t="shared" si="9"/>
      </c>
      <c r="O81" s="3">
        <f t="shared" si="10"/>
      </c>
      <c r="P81" s="3">
        <f t="shared" si="11"/>
      </c>
      <c r="Q81" s="3">
        <f t="shared" si="12"/>
      </c>
      <c r="R81" s="3">
        <f t="shared" si="13"/>
      </c>
      <c r="S81" s="3">
        <f t="shared" si="14"/>
      </c>
      <c r="T81" s="3">
        <f t="shared" si="15"/>
      </c>
      <c r="U81" s="3">
        <f t="shared" si="16"/>
      </c>
      <c r="V81" s="3">
        <f t="shared" si="17"/>
      </c>
      <c r="W81" s="3">
        <f t="shared" si="18"/>
      </c>
      <c r="X81" s="3">
        <f t="shared" si="19"/>
      </c>
      <c r="Y81" s="3">
        <f t="shared" si="20"/>
      </c>
      <c r="Z81" s="10" t="e">
        <f>VLOOKUP(RIGHT(LEFT(A81,3),1),'JAN_変換'!$A$2:$B$11,2,FALSE)</f>
        <v>#N/A</v>
      </c>
      <c r="AA81" s="10">
        <f t="shared" si="21"/>
      </c>
      <c r="AB81" s="10">
        <f t="shared" si="22"/>
      </c>
      <c r="AC81" s="10" t="e">
        <f>VLOOKUP(RIGHT(LEFT(A81,6),1),'JAN_変換'!$A$2:$B$11,2,FALSE)</f>
        <v>#N/A</v>
      </c>
      <c r="AD81" s="10" t="e">
        <f>VLOOKUP(RIGHT(LEFT(A81,7),1),'JAN_変換'!$A$2:$B$11,2,FALSE)</f>
        <v>#N/A</v>
      </c>
      <c r="AE81" s="10" t="e">
        <f>VLOOKUP(RIGHT(LEFT(A81,8),1),'JAN_変換'!$C$2:$D$11,2,FALSE)</f>
        <v>#N/A</v>
      </c>
      <c r="AF81" s="10" t="e">
        <f>VLOOKUP(RIGHT(LEFT(A81,9),1),'JAN_変換'!$C$2:$D$11,2,FALSE)</f>
        <v>#N/A</v>
      </c>
      <c r="AG81" s="10" t="e">
        <f>VLOOKUP(RIGHT(LEFT(A81,10),1),'JAN_変換'!$C$2:$D$11,2,FALSE)</f>
        <v>#N/A</v>
      </c>
      <c r="AH81" s="10" t="e">
        <f>VLOOKUP(RIGHT(LEFT(A81,11),1),'JAN_変換'!$C$2:$D$11,2,FALSE)</f>
        <v>#N/A</v>
      </c>
      <c r="AI81" s="10" t="e">
        <f>VLOOKUP(RIGHT(LEFT(A81,12),1),'JAN_変換'!$C$2:$D$11,2,FALSE)</f>
        <v>#N/A</v>
      </c>
      <c r="AJ81" s="10" t="e">
        <f>VLOOKUP(RIGHT(LEFT(A81,13),1),'JAN_変換'!$C$2:$D$11,2,FALSE)</f>
        <v>#N/A</v>
      </c>
      <c r="AL81" s="3" t="e">
        <f t="shared" si="23"/>
        <v>#N/A</v>
      </c>
      <c r="AM81" s="3" t="e">
        <f t="shared" si="24"/>
        <v>#VALUE!</v>
      </c>
    </row>
    <row r="82" spans="1:39" ht="24" customHeight="1">
      <c r="A82" s="13"/>
      <c r="B82" s="26">
        <f>IF(A82="","",AL82)</f>
      </c>
      <c r="C82" s="27">
        <f t="shared" si="25"/>
      </c>
      <c r="D82" s="22">
        <f>IF(A82="","",VLOOKUP(A82,JAN13_DB!$A:$H,2,FALSE))</f>
      </c>
      <c r="E82" s="22">
        <f>IF(A82="","",VLOOKUP(A82,JAN13_DB!$A:$H,3,FALSE))</f>
      </c>
      <c r="F82" s="21">
        <f>IF(A82="","",VLOOKUP(A82,JAN13_DB!$A:$H,4,FALSE))</f>
      </c>
      <c r="G82" s="21">
        <f>IF(A82="","",VLOOKUP(A82,JAN13_DB!$A:$H,5,FALSE))</f>
      </c>
      <c r="H82" s="21">
        <f>IF(A82="","",VLOOKUP(A82,JAN13_DB!$A:$H,6,FALSE))</f>
      </c>
      <c r="I82" s="21">
        <f>IF(A82="","",VLOOKUP(A82,JAN13_DB!$A:$H,7,FALSE))</f>
      </c>
      <c r="J82" s="14">
        <f>IF(A82="","",IF(VLOOKUP(A82,JAN13_DB!$A:$H,8,FALSE)=0,"",VLOOKUP(A82,JAN13_DB!$A:$H,8,FALSE)))</f>
      </c>
      <c r="L82" s="3">
        <f t="shared" si="7"/>
      </c>
      <c r="M82" s="3">
        <f t="shared" si="8"/>
      </c>
      <c r="N82" s="3">
        <f t="shared" si="9"/>
      </c>
      <c r="O82" s="3">
        <f t="shared" si="10"/>
      </c>
      <c r="P82" s="3">
        <f t="shared" si="11"/>
      </c>
      <c r="Q82" s="3">
        <f t="shared" si="12"/>
      </c>
      <c r="R82" s="3">
        <f t="shared" si="13"/>
      </c>
      <c r="S82" s="3">
        <f t="shared" si="14"/>
      </c>
      <c r="T82" s="3">
        <f t="shared" si="15"/>
      </c>
      <c r="U82" s="3">
        <f t="shared" si="16"/>
      </c>
      <c r="V82" s="3">
        <f t="shared" si="17"/>
      </c>
      <c r="W82" s="3">
        <f t="shared" si="18"/>
      </c>
      <c r="X82" s="3">
        <f t="shared" si="19"/>
      </c>
      <c r="Y82" s="3">
        <f t="shared" si="20"/>
      </c>
      <c r="Z82" s="10" t="e">
        <f>VLOOKUP(RIGHT(LEFT(A82,3),1),'JAN_変換'!$A$2:$B$11,2,FALSE)</f>
        <v>#N/A</v>
      </c>
      <c r="AA82" s="10">
        <f t="shared" si="21"/>
      </c>
      <c r="AB82" s="10">
        <f t="shared" si="22"/>
      </c>
      <c r="AC82" s="10" t="e">
        <f>VLOOKUP(RIGHT(LEFT(A82,6),1),'JAN_変換'!$A$2:$B$11,2,FALSE)</f>
        <v>#N/A</v>
      </c>
      <c r="AD82" s="10" t="e">
        <f>VLOOKUP(RIGHT(LEFT(A82,7),1),'JAN_変換'!$A$2:$B$11,2,FALSE)</f>
        <v>#N/A</v>
      </c>
      <c r="AE82" s="10" t="e">
        <f>VLOOKUP(RIGHT(LEFT(A82,8),1),'JAN_変換'!$C$2:$D$11,2,FALSE)</f>
        <v>#N/A</v>
      </c>
      <c r="AF82" s="10" t="e">
        <f>VLOOKUP(RIGHT(LEFT(A82,9),1),'JAN_変換'!$C$2:$D$11,2,FALSE)</f>
        <v>#N/A</v>
      </c>
      <c r="AG82" s="10" t="e">
        <f>VLOOKUP(RIGHT(LEFT(A82,10),1),'JAN_変換'!$C$2:$D$11,2,FALSE)</f>
        <v>#N/A</v>
      </c>
      <c r="AH82" s="10" t="e">
        <f>VLOOKUP(RIGHT(LEFT(A82,11),1),'JAN_変換'!$C$2:$D$11,2,FALSE)</f>
        <v>#N/A</v>
      </c>
      <c r="AI82" s="10" t="e">
        <f>VLOOKUP(RIGHT(LEFT(A82,12),1),'JAN_変換'!$C$2:$D$11,2,FALSE)</f>
        <v>#N/A</v>
      </c>
      <c r="AJ82" s="10" t="e">
        <f>VLOOKUP(RIGHT(LEFT(A82,13),1),'JAN_変換'!$C$2:$D$11,2,FALSE)</f>
        <v>#N/A</v>
      </c>
      <c r="AL82" s="3" t="e">
        <f t="shared" si="23"/>
        <v>#N/A</v>
      </c>
      <c r="AM82" s="3" t="e">
        <f t="shared" si="24"/>
        <v>#VALUE!</v>
      </c>
    </row>
    <row r="83" spans="1:39" ht="24" customHeight="1">
      <c r="A83" s="13"/>
      <c r="B83" s="26">
        <f>IF(A83="","",AL83)</f>
      </c>
      <c r="C83" s="27">
        <f t="shared" si="25"/>
      </c>
      <c r="D83" s="22">
        <f>IF(A83="","",VLOOKUP(A83,JAN13_DB!$A:$H,2,FALSE))</f>
      </c>
      <c r="E83" s="22">
        <f>IF(A83="","",VLOOKUP(A83,JAN13_DB!$A:$H,3,FALSE))</f>
      </c>
      <c r="F83" s="21">
        <f>IF(A83="","",VLOOKUP(A83,JAN13_DB!$A:$H,4,FALSE))</f>
      </c>
      <c r="G83" s="21">
        <f>IF(A83="","",VLOOKUP(A83,JAN13_DB!$A:$H,5,FALSE))</f>
      </c>
      <c r="H83" s="21">
        <f>IF(A83="","",VLOOKUP(A83,JAN13_DB!$A:$H,6,FALSE))</f>
      </c>
      <c r="I83" s="21">
        <f>IF(A83="","",VLOOKUP(A83,JAN13_DB!$A:$H,7,FALSE))</f>
      </c>
      <c r="J83" s="14">
        <f>IF(A83="","",IF(VLOOKUP(A83,JAN13_DB!$A:$H,8,FALSE)=0,"",VLOOKUP(A83,JAN13_DB!$A:$H,8,FALSE)))</f>
      </c>
      <c r="L83" s="3">
        <f t="shared" si="7"/>
      </c>
      <c r="M83" s="3">
        <f t="shared" si="8"/>
      </c>
      <c r="N83" s="3">
        <f t="shared" si="9"/>
      </c>
      <c r="O83" s="3">
        <f t="shared" si="10"/>
      </c>
      <c r="P83" s="3">
        <f t="shared" si="11"/>
      </c>
      <c r="Q83" s="3">
        <f t="shared" si="12"/>
      </c>
      <c r="R83" s="3">
        <f t="shared" si="13"/>
      </c>
      <c r="S83" s="3">
        <f t="shared" si="14"/>
      </c>
      <c r="T83" s="3">
        <f t="shared" si="15"/>
      </c>
      <c r="U83" s="3">
        <f t="shared" si="16"/>
      </c>
      <c r="V83" s="3">
        <f t="shared" si="17"/>
      </c>
      <c r="W83" s="3">
        <f t="shared" si="18"/>
      </c>
      <c r="X83" s="3">
        <f t="shared" si="19"/>
      </c>
      <c r="Y83" s="3">
        <f t="shared" si="20"/>
      </c>
      <c r="Z83" s="10" t="e">
        <f>VLOOKUP(RIGHT(LEFT(A83,3),1),'JAN_変換'!$A$2:$B$11,2,FALSE)</f>
        <v>#N/A</v>
      </c>
      <c r="AA83" s="10">
        <f t="shared" si="21"/>
      </c>
      <c r="AB83" s="10">
        <f t="shared" si="22"/>
      </c>
      <c r="AC83" s="10" t="e">
        <f>VLOOKUP(RIGHT(LEFT(A83,6),1),'JAN_変換'!$A$2:$B$11,2,FALSE)</f>
        <v>#N/A</v>
      </c>
      <c r="AD83" s="10" t="e">
        <f>VLOOKUP(RIGHT(LEFT(A83,7),1),'JAN_変換'!$A$2:$B$11,2,FALSE)</f>
        <v>#N/A</v>
      </c>
      <c r="AE83" s="10" t="e">
        <f>VLOOKUP(RIGHT(LEFT(A83,8),1),'JAN_変換'!$C$2:$D$11,2,FALSE)</f>
        <v>#N/A</v>
      </c>
      <c r="AF83" s="10" t="e">
        <f>VLOOKUP(RIGHT(LEFT(A83,9),1),'JAN_変換'!$C$2:$D$11,2,FALSE)</f>
        <v>#N/A</v>
      </c>
      <c r="AG83" s="10" t="e">
        <f>VLOOKUP(RIGHT(LEFT(A83,10),1),'JAN_変換'!$C$2:$D$11,2,FALSE)</f>
        <v>#N/A</v>
      </c>
      <c r="AH83" s="10" t="e">
        <f>VLOOKUP(RIGHT(LEFT(A83,11),1),'JAN_変換'!$C$2:$D$11,2,FALSE)</f>
        <v>#N/A</v>
      </c>
      <c r="AI83" s="10" t="e">
        <f>VLOOKUP(RIGHT(LEFT(A83,12),1),'JAN_変換'!$C$2:$D$11,2,FALSE)</f>
        <v>#N/A</v>
      </c>
      <c r="AJ83" s="10" t="e">
        <f>VLOOKUP(RIGHT(LEFT(A83,13),1),'JAN_変換'!$C$2:$D$11,2,FALSE)</f>
        <v>#N/A</v>
      </c>
      <c r="AL83" s="3" t="e">
        <f t="shared" si="23"/>
        <v>#N/A</v>
      </c>
      <c r="AM83" s="3" t="e">
        <f t="shared" si="24"/>
        <v>#VALUE!</v>
      </c>
    </row>
    <row r="84" spans="1:39" ht="24" customHeight="1">
      <c r="A84" s="13"/>
      <c r="B84" s="26">
        <f>IF(A84="","",AL84)</f>
      </c>
      <c r="C84" s="27">
        <f t="shared" si="25"/>
      </c>
      <c r="D84" s="22">
        <f>IF(A84="","",VLOOKUP(A84,JAN13_DB!$A:$H,2,FALSE))</f>
      </c>
      <c r="E84" s="22">
        <f>IF(A84="","",VLOOKUP(A84,JAN13_DB!$A:$H,3,FALSE))</f>
      </c>
      <c r="F84" s="21">
        <f>IF(A84="","",VLOOKUP(A84,JAN13_DB!$A:$H,4,FALSE))</f>
      </c>
      <c r="G84" s="21">
        <f>IF(A84="","",VLOOKUP(A84,JAN13_DB!$A:$H,5,FALSE))</f>
      </c>
      <c r="H84" s="21">
        <f>IF(A84="","",VLOOKUP(A84,JAN13_DB!$A:$H,6,FALSE))</f>
      </c>
      <c r="I84" s="21">
        <f>IF(A84="","",VLOOKUP(A84,JAN13_DB!$A:$H,7,FALSE))</f>
      </c>
      <c r="J84" s="14">
        <f>IF(A84="","",IF(VLOOKUP(A84,JAN13_DB!$A:$H,8,FALSE)=0,"",VLOOKUP(A84,JAN13_DB!$A:$H,8,FALSE)))</f>
      </c>
      <c r="L84" s="3">
        <f t="shared" si="7"/>
      </c>
      <c r="M84" s="3">
        <f t="shared" si="8"/>
      </c>
      <c r="N84" s="3">
        <f t="shared" si="9"/>
      </c>
      <c r="O84" s="3">
        <f t="shared" si="10"/>
      </c>
      <c r="P84" s="3">
        <f t="shared" si="11"/>
      </c>
      <c r="Q84" s="3">
        <f t="shared" si="12"/>
      </c>
      <c r="R84" s="3">
        <f t="shared" si="13"/>
      </c>
      <c r="S84" s="3">
        <f t="shared" si="14"/>
      </c>
      <c r="T84" s="3">
        <f t="shared" si="15"/>
      </c>
      <c r="U84" s="3">
        <f t="shared" si="16"/>
      </c>
      <c r="V84" s="3">
        <f t="shared" si="17"/>
      </c>
      <c r="W84" s="3">
        <f t="shared" si="18"/>
      </c>
      <c r="X84" s="3">
        <f t="shared" si="19"/>
      </c>
      <c r="Y84" s="3">
        <f t="shared" si="20"/>
      </c>
      <c r="Z84" s="10" t="e">
        <f>VLOOKUP(RIGHT(LEFT(A84,3),1),'JAN_変換'!$A$2:$B$11,2,FALSE)</f>
        <v>#N/A</v>
      </c>
      <c r="AA84" s="10">
        <f t="shared" si="21"/>
      </c>
      <c r="AB84" s="10">
        <f t="shared" si="22"/>
      </c>
      <c r="AC84" s="10" t="e">
        <f>VLOOKUP(RIGHT(LEFT(A84,6),1),'JAN_変換'!$A$2:$B$11,2,FALSE)</f>
        <v>#N/A</v>
      </c>
      <c r="AD84" s="10" t="e">
        <f>VLOOKUP(RIGHT(LEFT(A84,7),1),'JAN_変換'!$A$2:$B$11,2,FALSE)</f>
        <v>#N/A</v>
      </c>
      <c r="AE84" s="10" t="e">
        <f>VLOOKUP(RIGHT(LEFT(A84,8),1),'JAN_変換'!$C$2:$D$11,2,FALSE)</f>
        <v>#N/A</v>
      </c>
      <c r="AF84" s="10" t="e">
        <f>VLOOKUP(RIGHT(LEFT(A84,9),1),'JAN_変換'!$C$2:$D$11,2,FALSE)</f>
        <v>#N/A</v>
      </c>
      <c r="AG84" s="10" t="e">
        <f>VLOOKUP(RIGHT(LEFT(A84,10),1),'JAN_変換'!$C$2:$D$11,2,FALSE)</f>
        <v>#N/A</v>
      </c>
      <c r="AH84" s="10" t="e">
        <f>VLOOKUP(RIGHT(LEFT(A84,11),1),'JAN_変換'!$C$2:$D$11,2,FALSE)</f>
        <v>#N/A</v>
      </c>
      <c r="AI84" s="10" t="e">
        <f>VLOOKUP(RIGHT(LEFT(A84,12),1),'JAN_変換'!$C$2:$D$11,2,FALSE)</f>
        <v>#N/A</v>
      </c>
      <c r="AJ84" s="10" t="e">
        <f>VLOOKUP(RIGHT(LEFT(A84,13),1),'JAN_変換'!$C$2:$D$11,2,FALSE)</f>
        <v>#N/A</v>
      </c>
      <c r="AL84" s="3" t="e">
        <f t="shared" si="23"/>
        <v>#N/A</v>
      </c>
      <c r="AM84" s="3" t="e">
        <f t="shared" si="24"/>
        <v>#VALUE!</v>
      </c>
    </row>
    <row r="85" spans="1:39" ht="24" customHeight="1">
      <c r="A85" s="13"/>
      <c r="B85" s="26">
        <f>IF(A85="","",AL85)</f>
      </c>
      <c r="C85" s="27">
        <f t="shared" si="25"/>
      </c>
      <c r="D85" s="22">
        <f>IF(A85="","",VLOOKUP(A85,JAN13_DB!$A:$H,2,FALSE))</f>
      </c>
      <c r="E85" s="22">
        <f>IF(A85="","",VLOOKUP(A85,JAN13_DB!$A:$H,3,FALSE))</f>
      </c>
      <c r="F85" s="21">
        <f>IF(A85="","",VLOOKUP(A85,JAN13_DB!$A:$H,4,FALSE))</f>
      </c>
      <c r="G85" s="21">
        <f>IF(A85="","",VLOOKUP(A85,JAN13_DB!$A:$H,5,FALSE))</f>
      </c>
      <c r="H85" s="21">
        <f>IF(A85="","",VLOOKUP(A85,JAN13_DB!$A:$H,6,FALSE))</f>
      </c>
      <c r="I85" s="21">
        <f>IF(A85="","",VLOOKUP(A85,JAN13_DB!$A:$H,7,FALSE))</f>
      </c>
      <c r="J85" s="14">
        <f>IF(A85="","",IF(VLOOKUP(A85,JAN13_DB!$A:$H,8,FALSE)=0,"",VLOOKUP(A85,JAN13_DB!$A:$H,8,FALSE)))</f>
      </c>
      <c r="L85" s="3">
        <f t="shared" si="7"/>
      </c>
      <c r="M85" s="3">
        <f t="shared" si="8"/>
      </c>
      <c r="N85" s="3">
        <f t="shared" si="9"/>
      </c>
      <c r="O85" s="3">
        <f t="shared" si="10"/>
      </c>
      <c r="P85" s="3">
        <f t="shared" si="11"/>
      </c>
      <c r="Q85" s="3">
        <f t="shared" si="12"/>
      </c>
      <c r="R85" s="3">
        <f t="shared" si="13"/>
      </c>
      <c r="S85" s="3">
        <f t="shared" si="14"/>
      </c>
      <c r="T85" s="3">
        <f t="shared" si="15"/>
      </c>
      <c r="U85" s="3">
        <f t="shared" si="16"/>
      </c>
      <c r="V85" s="3">
        <f t="shared" si="17"/>
      </c>
      <c r="W85" s="3">
        <f t="shared" si="18"/>
      </c>
      <c r="X85" s="3">
        <f t="shared" si="19"/>
      </c>
      <c r="Y85" s="3">
        <f t="shared" si="20"/>
      </c>
      <c r="Z85" s="10" t="e">
        <f>VLOOKUP(RIGHT(LEFT(A85,3),1),'JAN_変換'!$A$2:$B$11,2,FALSE)</f>
        <v>#N/A</v>
      </c>
      <c r="AA85" s="10">
        <f t="shared" si="21"/>
      </c>
      <c r="AB85" s="10">
        <f t="shared" si="22"/>
      </c>
      <c r="AC85" s="10" t="e">
        <f>VLOOKUP(RIGHT(LEFT(A85,6),1),'JAN_変換'!$A$2:$B$11,2,FALSE)</f>
        <v>#N/A</v>
      </c>
      <c r="AD85" s="10" t="e">
        <f>VLOOKUP(RIGHT(LEFT(A85,7),1),'JAN_変換'!$A$2:$B$11,2,FALSE)</f>
        <v>#N/A</v>
      </c>
      <c r="AE85" s="10" t="e">
        <f>VLOOKUP(RIGHT(LEFT(A85,8),1),'JAN_変換'!$C$2:$D$11,2,FALSE)</f>
        <v>#N/A</v>
      </c>
      <c r="AF85" s="10" t="e">
        <f>VLOOKUP(RIGHT(LEFT(A85,9),1),'JAN_変換'!$C$2:$D$11,2,FALSE)</f>
        <v>#N/A</v>
      </c>
      <c r="AG85" s="10" t="e">
        <f>VLOOKUP(RIGHT(LEFT(A85,10),1),'JAN_変換'!$C$2:$D$11,2,FALSE)</f>
        <v>#N/A</v>
      </c>
      <c r="AH85" s="10" t="e">
        <f>VLOOKUP(RIGHT(LEFT(A85,11),1),'JAN_変換'!$C$2:$D$11,2,FALSE)</f>
        <v>#N/A</v>
      </c>
      <c r="AI85" s="10" t="e">
        <f>VLOOKUP(RIGHT(LEFT(A85,12),1),'JAN_変換'!$C$2:$D$11,2,FALSE)</f>
        <v>#N/A</v>
      </c>
      <c r="AJ85" s="10" t="e">
        <f>VLOOKUP(RIGHT(LEFT(A85,13),1),'JAN_変換'!$C$2:$D$11,2,FALSE)</f>
        <v>#N/A</v>
      </c>
      <c r="AL85" s="3" t="e">
        <f t="shared" si="23"/>
        <v>#N/A</v>
      </c>
      <c r="AM85" s="3" t="e">
        <f t="shared" si="24"/>
        <v>#VALUE!</v>
      </c>
    </row>
    <row r="86" spans="1:39" ht="24" customHeight="1">
      <c r="A86" s="13"/>
      <c r="B86" s="26">
        <f>IF(A86="","",AL86)</f>
      </c>
      <c r="C86" s="27">
        <f t="shared" si="25"/>
      </c>
      <c r="D86" s="22">
        <f>IF(A86="","",VLOOKUP(A86,JAN13_DB!$A:$H,2,FALSE))</f>
      </c>
      <c r="E86" s="22">
        <f>IF(A86="","",VLOOKUP(A86,JAN13_DB!$A:$H,3,FALSE))</f>
      </c>
      <c r="F86" s="21">
        <f>IF(A86="","",VLOOKUP(A86,JAN13_DB!$A:$H,4,FALSE))</f>
      </c>
      <c r="G86" s="21">
        <f>IF(A86="","",VLOOKUP(A86,JAN13_DB!$A:$H,5,FALSE))</f>
      </c>
      <c r="H86" s="21">
        <f>IF(A86="","",VLOOKUP(A86,JAN13_DB!$A:$H,6,FALSE))</f>
      </c>
      <c r="I86" s="21">
        <f>IF(A86="","",VLOOKUP(A86,JAN13_DB!$A:$H,7,FALSE))</f>
      </c>
      <c r="J86" s="14">
        <f>IF(A86="","",IF(VLOOKUP(A86,JAN13_DB!$A:$H,8,FALSE)=0,"",VLOOKUP(A86,JAN13_DB!$A:$H,8,FALSE)))</f>
      </c>
      <c r="L86" s="3">
        <f t="shared" si="7"/>
      </c>
      <c r="M86" s="3">
        <f t="shared" si="8"/>
      </c>
      <c r="N86" s="3">
        <f t="shared" si="9"/>
      </c>
      <c r="O86" s="3">
        <f t="shared" si="10"/>
      </c>
      <c r="P86" s="3">
        <f t="shared" si="11"/>
      </c>
      <c r="Q86" s="3">
        <f t="shared" si="12"/>
      </c>
      <c r="R86" s="3">
        <f t="shared" si="13"/>
      </c>
      <c r="S86" s="3">
        <f t="shared" si="14"/>
      </c>
      <c r="T86" s="3">
        <f t="shared" si="15"/>
      </c>
      <c r="U86" s="3">
        <f t="shared" si="16"/>
      </c>
      <c r="V86" s="3">
        <f t="shared" si="17"/>
      </c>
      <c r="W86" s="3">
        <f t="shared" si="18"/>
      </c>
      <c r="X86" s="3">
        <f t="shared" si="19"/>
      </c>
      <c r="Y86" s="3">
        <f t="shared" si="20"/>
      </c>
      <c r="Z86" s="10" t="e">
        <f>VLOOKUP(RIGHT(LEFT(A86,3),1),'JAN_変換'!$A$2:$B$11,2,FALSE)</f>
        <v>#N/A</v>
      </c>
      <c r="AA86" s="10">
        <f t="shared" si="21"/>
      </c>
      <c r="AB86" s="10">
        <f t="shared" si="22"/>
      </c>
      <c r="AC86" s="10" t="e">
        <f>VLOOKUP(RIGHT(LEFT(A86,6),1),'JAN_変換'!$A$2:$B$11,2,FALSE)</f>
        <v>#N/A</v>
      </c>
      <c r="AD86" s="10" t="e">
        <f>VLOOKUP(RIGHT(LEFT(A86,7),1),'JAN_変換'!$A$2:$B$11,2,FALSE)</f>
        <v>#N/A</v>
      </c>
      <c r="AE86" s="10" t="e">
        <f>VLOOKUP(RIGHT(LEFT(A86,8),1),'JAN_変換'!$C$2:$D$11,2,FALSE)</f>
        <v>#N/A</v>
      </c>
      <c r="AF86" s="10" t="e">
        <f>VLOOKUP(RIGHT(LEFT(A86,9),1),'JAN_変換'!$C$2:$D$11,2,FALSE)</f>
        <v>#N/A</v>
      </c>
      <c r="AG86" s="10" t="e">
        <f>VLOOKUP(RIGHT(LEFT(A86,10),1),'JAN_変換'!$C$2:$D$11,2,FALSE)</f>
        <v>#N/A</v>
      </c>
      <c r="AH86" s="10" t="e">
        <f>VLOOKUP(RIGHT(LEFT(A86,11),1),'JAN_変換'!$C$2:$D$11,2,FALSE)</f>
        <v>#N/A</v>
      </c>
      <c r="AI86" s="10" t="e">
        <f>VLOOKUP(RIGHT(LEFT(A86,12),1),'JAN_変換'!$C$2:$D$11,2,FALSE)</f>
        <v>#N/A</v>
      </c>
      <c r="AJ86" s="10" t="e">
        <f>VLOOKUP(RIGHT(LEFT(A86,13),1),'JAN_変換'!$C$2:$D$11,2,FALSE)</f>
        <v>#N/A</v>
      </c>
      <c r="AL86" s="3" t="e">
        <f t="shared" si="23"/>
        <v>#N/A</v>
      </c>
      <c r="AM86" s="3" t="e">
        <f t="shared" si="24"/>
        <v>#VALUE!</v>
      </c>
    </row>
    <row r="87" spans="1:39" ht="24" customHeight="1">
      <c r="A87" s="13"/>
      <c r="B87" s="26">
        <f>IF(A87="","",AL87)</f>
      </c>
      <c r="C87" s="27">
        <f t="shared" si="25"/>
      </c>
      <c r="D87" s="22">
        <f>IF(A87="","",VLOOKUP(A87,JAN13_DB!$A:$H,2,FALSE))</f>
      </c>
      <c r="E87" s="22">
        <f>IF(A87="","",VLOOKUP(A87,JAN13_DB!$A:$H,3,FALSE))</f>
      </c>
      <c r="F87" s="21">
        <f>IF(A87="","",VLOOKUP(A87,JAN13_DB!$A:$H,4,FALSE))</f>
      </c>
      <c r="G87" s="21">
        <f>IF(A87="","",VLOOKUP(A87,JAN13_DB!$A:$H,5,FALSE))</f>
      </c>
      <c r="H87" s="21">
        <f>IF(A87="","",VLOOKUP(A87,JAN13_DB!$A:$H,6,FALSE))</f>
      </c>
      <c r="I87" s="21">
        <f>IF(A87="","",VLOOKUP(A87,JAN13_DB!$A:$H,7,FALSE))</f>
      </c>
      <c r="J87" s="14">
        <f>IF(A87="","",IF(VLOOKUP(A87,JAN13_DB!$A:$H,8,FALSE)=0,"",VLOOKUP(A87,JAN13_DB!$A:$H,8,FALSE)))</f>
      </c>
      <c r="L87" s="3">
        <f t="shared" si="7"/>
      </c>
      <c r="M87" s="3">
        <f t="shared" si="8"/>
      </c>
      <c r="N87" s="3">
        <f t="shared" si="9"/>
      </c>
      <c r="O87" s="3">
        <f t="shared" si="10"/>
      </c>
      <c r="P87" s="3">
        <f t="shared" si="11"/>
      </c>
      <c r="Q87" s="3">
        <f t="shared" si="12"/>
      </c>
      <c r="R87" s="3">
        <f t="shared" si="13"/>
      </c>
      <c r="S87" s="3">
        <f t="shared" si="14"/>
      </c>
      <c r="T87" s="3">
        <f t="shared" si="15"/>
      </c>
      <c r="U87" s="3">
        <f t="shared" si="16"/>
      </c>
      <c r="V87" s="3">
        <f t="shared" si="17"/>
      </c>
      <c r="W87" s="3">
        <f t="shared" si="18"/>
      </c>
      <c r="X87" s="3">
        <f t="shared" si="19"/>
      </c>
      <c r="Y87" s="3">
        <f t="shared" si="20"/>
      </c>
      <c r="Z87" s="10" t="e">
        <f>VLOOKUP(RIGHT(LEFT(A87,3),1),'JAN_変換'!$A$2:$B$11,2,FALSE)</f>
        <v>#N/A</v>
      </c>
      <c r="AA87" s="10">
        <f t="shared" si="21"/>
      </c>
      <c r="AB87" s="10">
        <f t="shared" si="22"/>
      </c>
      <c r="AC87" s="10" t="e">
        <f>VLOOKUP(RIGHT(LEFT(A87,6),1),'JAN_変換'!$A$2:$B$11,2,FALSE)</f>
        <v>#N/A</v>
      </c>
      <c r="AD87" s="10" t="e">
        <f>VLOOKUP(RIGHT(LEFT(A87,7),1),'JAN_変換'!$A$2:$B$11,2,FALSE)</f>
        <v>#N/A</v>
      </c>
      <c r="AE87" s="10" t="e">
        <f>VLOOKUP(RIGHT(LEFT(A87,8),1),'JAN_変換'!$C$2:$D$11,2,FALSE)</f>
        <v>#N/A</v>
      </c>
      <c r="AF87" s="10" t="e">
        <f>VLOOKUP(RIGHT(LEFT(A87,9),1),'JAN_変換'!$C$2:$D$11,2,FALSE)</f>
        <v>#N/A</v>
      </c>
      <c r="AG87" s="10" t="e">
        <f>VLOOKUP(RIGHT(LEFT(A87,10),1),'JAN_変換'!$C$2:$D$11,2,FALSE)</f>
        <v>#N/A</v>
      </c>
      <c r="AH87" s="10" t="e">
        <f>VLOOKUP(RIGHT(LEFT(A87,11),1),'JAN_変換'!$C$2:$D$11,2,FALSE)</f>
        <v>#N/A</v>
      </c>
      <c r="AI87" s="10" t="e">
        <f>VLOOKUP(RIGHT(LEFT(A87,12),1),'JAN_変換'!$C$2:$D$11,2,FALSE)</f>
        <v>#N/A</v>
      </c>
      <c r="AJ87" s="10" t="e">
        <f>VLOOKUP(RIGHT(LEFT(A87,13),1),'JAN_変換'!$C$2:$D$11,2,FALSE)</f>
        <v>#N/A</v>
      </c>
      <c r="AL87" s="3" t="e">
        <f t="shared" si="23"/>
        <v>#N/A</v>
      </c>
      <c r="AM87" s="3" t="e">
        <f t="shared" si="24"/>
        <v>#VALUE!</v>
      </c>
    </row>
    <row r="88" spans="1:39" ht="24" customHeight="1">
      <c r="A88" s="13"/>
      <c r="B88" s="26">
        <f>IF(A88="","",AL88)</f>
      </c>
      <c r="C88" s="27">
        <f t="shared" si="25"/>
      </c>
      <c r="D88" s="22">
        <f>IF(A88="","",VLOOKUP(A88,JAN13_DB!$A:$H,2,FALSE))</f>
      </c>
      <c r="E88" s="22">
        <f>IF(A88="","",VLOOKUP(A88,JAN13_DB!$A:$H,3,FALSE))</f>
      </c>
      <c r="F88" s="21">
        <f>IF(A88="","",VLOOKUP(A88,JAN13_DB!$A:$H,4,FALSE))</f>
      </c>
      <c r="G88" s="21">
        <f>IF(A88="","",VLOOKUP(A88,JAN13_DB!$A:$H,5,FALSE))</f>
      </c>
      <c r="H88" s="21">
        <f>IF(A88="","",VLOOKUP(A88,JAN13_DB!$A:$H,6,FALSE))</f>
      </c>
      <c r="I88" s="21">
        <f>IF(A88="","",VLOOKUP(A88,JAN13_DB!$A:$H,7,FALSE))</f>
      </c>
      <c r="J88" s="14">
        <f>IF(A88="","",IF(VLOOKUP(A88,JAN13_DB!$A:$H,8,FALSE)=0,"",VLOOKUP(A88,JAN13_DB!$A:$H,8,FALSE)))</f>
      </c>
      <c r="L88" s="3">
        <f t="shared" si="7"/>
      </c>
      <c r="M88" s="3">
        <f t="shared" si="8"/>
      </c>
      <c r="N88" s="3">
        <f t="shared" si="9"/>
      </c>
      <c r="O88" s="3">
        <f t="shared" si="10"/>
      </c>
      <c r="P88" s="3">
        <f t="shared" si="11"/>
      </c>
      <c r="Q88" s="3">
        <f t="shared" si="12"/>
      </c>
      <c r="R88" s="3">
        <f t="shared" si="13"/>
      </c>
      <c r="S88" s="3">
        <f t="shared" si="14"/>
      </c>
      <c r="T88" s="3">
        <f t="shared" si="15"/>
      </c>
      <c r="U88" s="3">
        <f t="shared" si="16"/>
      </c>
      <c r="V88" s="3">
        <f t="shared" si="17"/>
      </c>
      <c r="W88" s="3">
        <f t="shared" si="18"/>
      </c>
      <c r="X88" s="3">
        <f t="shared" si="19"/>
      </c>
      <c r="Y88" s="3">
        <f t="shared" si="20"/>
      </c>
      <c r="Z88" s="10" t="e">
        <f>VLOOKUP(RIGHT(LEFT(A88,3),1),'JAN_変換'!$A$2:$B$11,2,FALSE)</f>
        <v>#N/A</v>
      </c>
      <c r="AA88" s="10">
        <f t="shared" si="21"/>
      </c>
      <c r="AB88" s="10">
        <f t="shared" si="22"/>
      </c>
      <c r="AC88" s="10" t="e">
        <f>VLOOKUP(RIGHT(LEFT(A88,6),1),'JAN_変換'!$A$2:$B$11,2,FALSE)</f>
        <v>#N/A</v>
      </c>
      <c r="AD88" s="10" t="e">
        <f>VLOOKUP(RIGHT(LEFT(A88,7),1),'JAN_変換'!$A$2:$B$11,2,FALSE)</f>
        <v>#N/A</v>
      </c>
      <c r="AE88" s="10" t="e">
        <f>VLOOKUP(RIGHT(LEFT(A88,8),1),'JAN_変換'!$C$2:$D$11,2,FALSE)</f>
        <v>#N/A</v>
      </c>
      <c r="AF88" s="10" t="e">
        <f>VLOOKUP(RIGHT(LEFT(A88,9),1),'JAN_変換'!$C$2:$D$11,2,FALSE)</f>
        <v>#N/A</v>
      </c>
      <c r="AG88" s="10" t="e">
        <f>VLOOKUP(RIGHT(LEFT(A88,10),1),'JAN_変換'!$C$2:$D$11,2,FALSE)</f>
        <v>#N/A</v>
      </c>
      <c r="AH88" s="10" t="e">
        <f>VLOOKUP(RIGHT(LEFT(A88,11),1),'JAN_変換'!$C$2:$D$11,2,FALSE)</f>
        <v>#N/A</v>
      </c>
      <c r="AI88" s="10" t="e">
        <f>VLOOKUP(RIGHT(LEFT(A88,12),1),'JAN_変換'!$C$2:$D$11,2,FALSE)</f>
        <v>#N/A</v>
      </c>
      <c r="AJ88" s="10" t="e">
        <f>VLOOKUP(RIGHT(LEFT(A88,13),1),'JAN_変換'!$C$2:$D$11,2,FALSE)</f>
        <v>#N/A</v>
      </c>
      <c r="AL88" s="3" t="e">
        <f t="shared" si="23"/>
        <v>#N/A</v>
      </c>
      <c r="AM88" s="3" t="e">
        <f t="shared" si="24"/>
        <v>#VALUE!</v>
      </c>
    </row>
    <row r="89" spans="1:39" ht="24" customHeight="1">
      <c r="A89" s="13"/>
      <c r="B89" s="26">
        <f>IF(A89="","",AL89)</f>
      </c>
      <c r="C89" s="27">
        <f t="shared" si="25"/>
      </c>
      <c r="D89" s="22">
        <f>IF(A89="","",VLOOKUP(A89,JAN13_DB!$A:$H,2,FALSE))</f>
      </c>
      <c r="E89" s="22">
        <f>IF(A89="","",VLOOKUP(A89,JAN13_DB!$A:$H,3,FALSE))</f>
      </c>
      <c r="F89" s="21">
        <f>IF(A89="","",VLOOKUP(A89,JAN13_DB!$A:$H,4,FALSE))</f>
      </c>
      <c r="G89" s="21">
        <f>IF(A89="","",VLOOKUP(A89,JAN13_DB!$A:$H,5,FALSE))</f>
      </c>
      <c r="H89" s="21">
        <f>IF(A89="","",VLOOKUP(A89,JAN13_DB!$A:$H,6,FALSE))</f>
      </c>
      <c r="I89" s="21">
        <f>IF(A89="","",VLOOKUP(A89,JAN13_DB!$A:$H,7,FALSE))</f>
      </c>
      <c r="J89" s="14">
        <f>IF(A89="","",IF(VLOOKUP(A89,JAN13_DB!$A:$H,8,FALSE)=0,"",VLOOKUP(A89,JAN13_DB!$A:$H,8,FALSE)))</f>
      </c>
      <c r="L89" s="3">
        <f t="shared" si="7"/>
      </c>
      <c r="M89" s="3">
        <f t="shared" si="8"/>
      </c>
      <c r="N89" s="3">
        <f t="shared" si="9"/>
      </c>
      <c r="O89" s="3">
        <f t="shared" si="10"/>
      </c>
      <c r="P89" s="3">
        <f t="shared" si="11"/>
      </c>
      <c r="Q89" s="3">
        <f t="shared" si="12"/>
      </c>
      <c r="R89" s="3">
        <f t="shared" si="13"/>
      </c>
      <c r="S89" s="3">
        <f t="shared" si="14"/>
      </c>
      <c r="T89" s="3">
        <f t="shared" si="15"/>
      </c>
      <c r="U89" s="3">
        <f t="shared" si="16"/>
      </c>
      <c r="V89" s="3">
        <f t="shared" si="17"/>
      </c>
      <c r="W89" s="3">
        <f t="shared" si="18"/>
      </c>
      <c r="X89" s="3">
        <f t="shared" si="19"/>
      </c>
      <c r="Y89" s="3">
        <f t="shared" si="20"/>
      </c>
      <c r="Z89" s="10" t="e">
        <f>VLOOKUP(RIGHT(LEFT(A89,3),1),'JAN_変換'!$A$2:$B$11,2,FALSE)</f>
        <v>#N/A</v>
      </c>
      <c r="AA89" s="10">
        <f t="shared" si="21"/>
      </c>
      <c r="AB89" s="10">
        <f t="shared" si="22"/>
      </c>
      <c r="AC89" s="10" t="e">
        <f>VLOOKUP(RIGHT(LEFT(A89,6),1),'JAN_変換'!$A$2:$B$11,2,FALSE)</f>
        <v>#N/A</v>
      </c>
      <c r="AD89" s="10" t="e">
        <f>VLOOKUP(RIGHT(LEFT(A89,7),1),'JAN_変換'!$A$2:$B$11,2,FALSE)</f>
        <v>#N/A</v>
      </c>
      <c r="AE89" s="10" t="e">
        <f>VLOOKUP(RIGHT(LEFT(A89,8),1),'JAN_変換'!$C$2:$D$11,2,FALSE)</f>
        <v>#N/A</v>
      </c>
      <c r="AF89" s="10" t="e">
        <f>VLOOKUP(RIGHT(LEFT(A89,9),1),'JAN_変換'!$C$2:$D$11,2,FALSE)</f>
        <v>#N/A</v>
      </c>
      <c r="AG89" s="10" t="e">
        <f>VLOOKUP(RIGHT(LEFT(A89,10),1),'JAN_変換'!$C$2:$D$11,2,FALSE)</f>
        <v>#N/A</v>
      </c>
      <c r="AH89" s="10" t="e">
        <f>VLOOKUP(RIGHT(LEFT(A89,11),1),'JAN_変換'!$C$2:$D$11,2,FALSE)</f>
        <v>#N/A</v>
      </c>
      <c r="AI89" s="10" t="e">
        <f>VLOOKUP(RIGHT(LEFT(A89,12),1),'JAN_変換'!$C$2:$D$11,2,FALSE)</f>
        <v>#N/A</v>
      </c>
      <c r="AJ89" s="10" t="e">
        <f>VLOOKUP(RIGHT(LEFT(A89,13),1),'JAN_変換'!$C$2:$D$11,2,FALSE)</f>
        <v>#N/A</v>
      </c>
      <c r="AL89" s="3" t="e">
        <f t="shared" si="23"/>
        <v>#N/A</v>
      </c>
      <c r="AM89" s="3" t="e">
        <f t="shared" si="24"/>
        <v>#VALUE!</v>
      </c>
    </row>
    <row r="90" spans="1:39" ht="24" customHeight="1">
      <c r="A90" s="13"/>
      <c r="B90" s="26">
        <f>IF(A90="","",AL90)</f>
      </c>
      <c r="C90" s="27">
        <f t="shared" si="25"/>
      </c>
      <c r="D90" s="22">
        <f>IF(A90="","",VLOOKUP(A90,JAN13_DB!$A:$H,2,FALSE))</f>
      </c>
      <c r="E90" s="22">
        <f>IF(A90="","",VLOOKUP(A90,JAN13_DB!$A:$H,3,FALSE))</f>
      </c>
      <c r="F90" s="21">
        <f>IF(A90="","",VLOOKUP(A90,JAN13_DB!$A:$H,4,FALSE))</f>
      </c>
      <c r="G90" s="21">
        <f>IF(A90="","",VLOOKUP(A90,JAN13_DB!$A:$H,5,FALSE))</f>
      </c>
      <c r="H90" s="21">
        <f>IF(A90="","",VLOOKUP(A90,JAN13_DB!$A:$H,6,FALSE))</f>
      </c>
      <c r="I90" s="21">
        <f>IF(A90="","",VLOOKUP(A90,JAN13_DB!$A:$H,7,FALSE))</f>
      </c>
      <c r="J90" s="14">
        <f>IF(A90="","",IF(VLOOKUP(A90,JAN13_DB!$A:$H,8,FALSE)=0,"",VLOOKUP(A90,JAN13_DB!$A:$H,8,FALSE)))</f>
      </c>
      <c r="L90" s="3">
        <f t="shared" si="7"/>
      </c>
      <c r="M90" s="3">
        <f t="shared" si="8"/>
      </c>
      <c r="N90" s="3">
        <f t="shared" si="9"/>
      </c>
      <c r="O90" s="3">
        <f t="shared" si="10"/>
      </c>
      <c r="P90" s="3">
        <f t="shared" si="11"/>
      </c>
      <c r="Q90" s="3">
        <f t="shared" si="12"/>
      </c>
      <c r="R90" s="3">
        <f t="shared" si="13"/>
      </c>
      <c r="S90" s="3">
        <f t="shared" si="14"/>
      </c>
      <c r="T90" s="3">
        <f t="shared" si="15"/>
      </c>
      <c r="U90" s="3">
        <f t="shared" si="16"/>
      </c>
      <c r="V90" s="3">
        <f t="shared" si="17"/>
      </c>
      <c r="W90" s="3">
        <f t="shared" si="18"/>
      </c>
      <c r="X90" s="3">
        <f t="shared" si="19"/>
      </c>
      <c r="Y90" s="3">
        <f t="shared" si="20"/>
      </c>
      <c r="Z90" s="10" t="e">
        <f>VLOOKUP(RIGHT(LEFT(A90,3),1),'JAN_変換'!$A$2:$B$11,2,FALSE)</f>
        <v>#N/A</v>
      </c>
      <c r="AA90" s="10">
        <f t="shared" si="21"/>
      </c>
      <c r="AB90" s="10">
        <f t="shared" si="22"/>
      </c>
      <c r="AC90" s="10" t="e">
        <f>VLOOKUP(RIGHT(LEFT(A90,6),1),'JAN_変換'!$A$2:$B$11,2,FALSE)</f>
        <v>#N/A</v>
      </c>
      <c r="AD90" s="10" t="e">
        <f>VLOOKUP(RIGHT(LEFT(A90,7),1),'JAN_変換'!$A$2:$B$11,2,FALSE)</f>
        <v>#N/A</v>
      </c>
      <c r="AE90" s="10" t="e">
        <f>VLOOKUP(RIGHT(LEFT(A90,8),1),'JAN_変換'!$C$2:$D$11,2,FALSE)</f>
        <v>#N/A</v>
      </c>
      <c r="AF90" s="10" t="e">
        <f>VLOOKUP(RIGHT(LEFT(A90,9),1),'JAN_変換'!$C$2:$D$11,2,FALSE)</f>
        <v>#N/A</v>
      </c>
      <c r="AG90" s="10" t="e">
        <f>VLOOKUP(RIGHT(LEFT(A90,10),1),'JAN_変換'!$C$2:$D$11,2,FALSE)</f>
        <v>#N/A</v>
      </c>
      <c r="AH90" s="10" t="e">
        <f>VLOOKUP(RIGHT(LEFT(A90,11),1),'JAN_変換'!$C$2:$D$11,2,FALSE)</f>
        <v>#N/A</v>
      </c>
      <c r="AI90" s="10" t="e">
        <f>VLOOKUP(RIGHT(LEFT(A90,12),1),'JAN_変換'!$C$2:$D$11,2,FALSE)</f>
        <v>#N/A</v>
      </c>
      <c r="AJ90" s="10" t="e">
        <f>VLOOKUP(RIGHT(LEFT(A90,13),1),'JAN_変換'!$C$2:$D$11,2,FALSE)</f>
        <v>#N/A</v>
      </c>
      <c r="AL90" s="3" t="e">
        <f t="shared" si="23"/>
        <v>#N/A</v>
      </c>
      <c r="AM90" s="3" t="e">
        <f t="shared" si="24"/>
        <v>#VALUE!</v>
      </c>
    </row>
    <row r="91" spans="1:39" ht="24" customHeight="1">
      <c r="A91" s="13"/>
      <c r="B91" s="26">
        <f>IF(A91="","",AL91)</f>
      </c>
      <c r="C91" s="27">
        <f t="shared" si="25"/>
      </c>
      <c r="D91" s="22">
        <f>IF(A91="","",VLOOKUP(A91,JAN13_DB!$A:$H,2,FALSE))</f>
      </c>
      <c r="E91" s="22">
        <f>IF(A91="","",VLOOKUP(A91,JAN13_DB!$A:$H,3,FALSE))</f>
      </c>
      <c r="F91" s="21">
        <f>IF(A91="","",VLOOKUP(A91,JAN13_DB!$A:$H,4,FALSE))</f>
      </c>
      <c r="G91" s="21">
        <f>IF(A91="","",VLOOKUP(A91,JAN13_DB!$A:$H,5,FALSE))</f>
      </c>
      <c r="H91" s="21">
        <f>IF(A91="","",VLOOKUP(A91,JAN13_DB!$A:$H,6,FALSE))</f>
      </c>
      <c r="I91" s="21">
        <f>IF(A91="","",VLOOKUP(A91,JAN13_DB!$A:$H,7,FALSE))</f>
      </c>
      <c r="J91" s="14">
        <f>IF(A91="","",IF(VLOOKUP(A91,JAN13_DB!$A:$H,8,FALSE)=0,"",VLOOKUP(A91,JAN13_DB!$A:$H,8,FALSE)))</f>
      </c>
      <c r="L91" s="3">
        <f t="shared" si="7"/>
      </c>
      <c r="M91" s="3">
        <f t="shared" si="8"/>
      </c>
      <c r="N91" s="3">
        <f t="shared" si="9"/>
      </c>
      <c r="O91" s="3">
        <f t="shared" si="10"/>
      </c>
      <c r="P91" s="3">
        <f t="shared" si="11"/>
      </c>
      <c r="Q91" s="3">
        <f t="shared" si="12"/>
      </c>
      <c r="R91" s="3">
        <f t="shared" si="13"/>
      </c>
      <c r="S91" s="3">
        <f t="shared" si="14"/>
      </c>
      <c r="T91" s="3">
        <f t="shared" si="15"/>
      </c>
      <c r="U91" s="3">
        <f t="shared" si="16"/>
      </c>
      <c r="V91" s="3">
        <f t="shared" si="17"/>
      </c>
      <c r="W91" s="3">
        <f t="shared" si="18"/>
      </c>
      <c r="X91" s="3">
        <f t="shared" si="19"/>
      </c>
      <c r="Y91" s="3">
        <f t="shared" si="20"/>
      </c>
      <c r="Z91" s="10" t="e">
        <f>VLOOKUP(RIGHT(LEFT(A91,3),1),'JAN_変換'!$A$2:$B$11,2,FALSE)</f>
        <v>#N/A</v>
      </c>
      <c r="AA91" s="10">
        <f t="shared" si="21"/>
      </c>
      <c r="AB91" s="10">
        <f t="shared" si="22"/>
      </c>
      <c r="AC91" s="10" t="e">
        <f>VLOOKUP(RIGHT(LEFT(A91,6),1),'JAN_変換'!$A$2:$B$11,2,FALSE)</f>
        <v>#N/A</v>
      </c>
      <c r="AD91" s="10" t="e">
        <f>VLOOKUP(RIGHT(LEFT(A91,7),1),'JAN_変換'!$A$2:$B$11,2,FALSE)</f>
        <v>#N/A</v>
      </c>
      <c r="AE91" s="10" t="e">
        <f>VLOOKUP(RIGHT(LEFT(A91,8),1),'JAN_変換'!$C$2:$D$11,2,FALSE)</f>
        <v>#N/A</v>
      </c>
      <c r="AF91" s="10" t="e">
        <f>VLOOKUP(RIGHT(LEFT(A91,9),1),'JAN_変換'!$C$2:$D$11,2,FALSE)</f>
        <v>#N/A</v>
      </c>
      <c r="AG91" s="10" t="e">
        <f>VLOOKUP(RIGHT(LEFT(A91,10),1),'JAN_変換'!$C$2:$D$11,2,FALSE)</f>
        <v>#N/A</v>
      </c>
      <c r="AH91" s="10" t="e">
        <f>VLOOKUP(RIGHT(LEFT(A91,11),1),'JAN_変換'!$C$2:$D$11,2,FALSE)</f>
        <v>#N/A</v>
      </c>
      <c r="AI91" s="10" t="e">
        <f>VLOOKUP(RIGHT(LEFT(A91,12),1),'JAN_変換'!$C$2:$D$11,2,FALSE)</f>
        <v>#N/A</v>
      </c>
      <c r="AJ91" s="10" t="e">
        <f>VLOOKUP(RIGHT(LEFT(A91,13),1),'JAN_変換'!$C$2:$D$11,2,FALSE)</f>
        <v>#N/A</v>
      </c>
      <c r="AL91" s="3" t="e">
        <f t="shared" si="23"/>
        <v>#N/A</v>
      </c>
      <c r="AM91" s="3" t="e">
        <f t="shared" si="24"/>
        <v>#VALUE!</v>
      </c>
    </row>
    <row r="92" spans="1:39" ht="24" customHeight="1">
      <c r="A92" s="13"/>
      <c r="B92" s="26">
        <f>IF(A92="","",AL92)</f>
      </c>
      <c r="C92" s="27">
        <f t="shared" si="25"/>
      </c>
      <c r="D92" s="22">
        <f>IF(A92="","",VLOOKUP(A92,JAN13_DB!$A:$H,2,FALSE))</f>
      </c>
      <c r="E92" s="22">
        <f>IF(A92="","",VLOOKUP(A92,JAN13_DB!$A:$H,3,FALSE))</f>
      </c>
      <c r="F92" s="21">
        <f>IF(A92="","",VLOOKUP(A92,JAN13_DB!$A:$H,4,FALSE))</f>
      </c>
      <c r="G92" s="21">
        <f>IF(A92="","",VLOOKUP(A92,JAN13_DB!$A:$H,5,FALSE))</f>
      </c>
      <c r="H92" s="21">
        <f>IF(A92="","",VLOOKUP(A92,JAN13_DB!$A:$H,6,FALSE))</f>
      </c>
      <c r="I92" s="21">
        <f>IF(A92="","",VLOOKUP(A92,JAN13_DB!$A:$H,7,FALSE))</f>
      </c>
      <c r="J92" s="14">
        <f>IF(A92="","",IF(VLOOKUP(A92,JAN13_DB!$A:$H,8,FALSE)=0,"",VLOOKUP(A92,JAN13_DB!$A:$H,8,FALSE)))</f>
      </c>
      <c r="L92" s="3">
        <f t="shared" si="7"/>
      </c>
      <c r="M92" s="3">
        <f t="shared" si="8"/>
      </c>
      <c r="N92" s="3">
        <f t="shared" si="9"/>
      </c>
      <c r="O92" s="3">
        <f t="shared" si="10"/>
      </c>
      <c r="P92" s="3">
        <f t="shared" si="11"/>
      </c>
      <c r="Q92" s="3">
        <f t="shared" si="12"/>
      </c>
      <c r="R92" s="3">
        <f t="shared" si="13"/>
      </c>
      <c r="S92" s="3">
        <f t="shared" si="14"/>
      </c>
      <c r="T92" s="3">
        <f t="shared" si="15"/>
      </c>
      <c r="U92" s="3">
        <f t="shared" si="16"/>
      </c>
      <c r="V92" s="3">
        <f t="shared" si="17"/>
      </c>
      <c r="W92" s="3">
        <f t="shared" si="18"/>
      </c>
      <c r="X92" s="3">
        <f t="shared" si="19"/>
      </c>
      <c r="Y92" s="3">
        <f t="shared" si="20"/>
      </c>
      <c r="Z92" s="10" t="e">
        <f>VLOOKUP(RIGHT(LEFT(A92,3),1),'JAN_変換'!$A$2:$B$11,2,FALSE)</f>
        <v>#N/A</v>
      </c>
      <c r="AA92" s="10">
        <f t="shared" si="21"/>
      </c>
      <c r="AB92" s="10">
        <f t="shared" si="22"/>
      </c>
      <c r="AC92" s="10" t="e">
        <f>VLOOKUP(RIGHT(LEFT(A92,6),1),'JAN_変換'!$A$2:$B$11,2,FALSE)</f>
        <v>#N/A</v>
      </c>
      <c r="AD92" s="10" t="e">
        <f>VLOOKUP(RIGHT(LEFT(A92,7),1),'JAN_変換'!$A$2:$B$11,2,FALSE)</f>
        <v>#N/A</v>
      </c>
      <c r="AE92" s="10" t="e">
        <f>VLOOKUP(RIGHT(LEFT(A92,8),1),'JAN_変換'!$C$2:$D$11,2,FALSE)</f>
        <v>#N/A</v>
      </c>
      <c r="AF92" s="10" t="e">
        <f>VLOOKUP(RIGHT(LEFT(A92,9),1),'JAN_変換'!$C$2:$D$11,2,FALSE)</f>
        <v>#N/A</v>
      </c>
      <c r="AG92" s="10" t="e">
        <f>VLOOKUP(RIGHT(LEFT(A92,10),1),'JAN_変換'!$C$2:$D$11,2,FALSE)</f>
        <v>#N/A</v>
      </c>
      <c r="AH92" s="10" t="e">
        <f>VLOOKUP(RIGHT(LEFT(A92,11),1),'JAN_変換'!$C$2:$D$11,2,FALSE)</f>
        <v>#N/A</v>
      </c>
      <c r="AI92" s="10" t="e">
        <f>VLOOKUP(RIGHT(LEFT(A92,12),1),'JAN_変換'!$C$2:$D$11,2,FALSE)</f>
        <v>#N/A</v>
      </c>
      <c r="AJ92" s="10" t="e">
        <f>VLOOKUP(RIGHT(LEFT(A92,13),1),'JAN_変換'!$C$2:$D$11,2,FALSE)</f>
        <v>#N/A</v>
      </c>
      <c r="AL92" s="3" t="e">
        <f t="shared" si="23"/>
        <v>#N/A</v>
      </c>
      <c r="AM92" s="3" t="e">
        <f t="shared" si="24"/>
        <v>#VALUE!</v>
      </c>
    </row>
    <row r="93" spans="1:39" ht="24" customHeight="1">
      <c r="A93" s="13"/>
      <c r="B93" s="26">
        <f>IF(A93="","",AL93)</f>
      </c>
      <c r="C93" s="27">
        <f t="shared" si="25"/>
      </c>
      <c r="D93" s="22">
        <f>IF(A93="","",VLOOKUP(A93,JAN13_DB!$A:$H,2,FALSE))</f>
      </c>
      <c r="E93" s="22">
        <f>IF(A93="","",VLOOKUP(A93,JAN13_DB!$A:$H,3,FALSE))</f>
      </c>
      <c r="F93" s="21">
        <f>IF(A93="","",VLOOKUP(A93,JAN13_DB!$A:$H,4,FALSE))</f>
      </c>
      <c r="G93" s="21">
        <f>IF(A93="","",VLOOKUP(A93,JAN13_DB!$A:$H,5,FALSE))</f>
      </c>
      <c r="H93" s="21">
        <f>IF(A93="","",VLOOKUP(A93,JAN13_DB!$A:$H,6,FALSE))</f>
      </c>
      <c r="I93" s="21">
        <f>IF(A93="","",VLOOKUP(A93,JAN13_DB!$A:$H,7,FALSE))</f>
      </c>
      <c r="J93" s="14">
        <f>IF(A93="","",IF(VLOOKUP(A93,JAN13_DB!$A:$H,8,FALSE)=0,"",VLOOKUP(A93,JAN13_DB!$A:$H,8,FALSE)))</f>
      </c>
      <c r="L93" s="3">
        <f t="shared" si="7"/>
      </c>
      <c r="M93" s="3">
        <f t="shared" si="8"/>
      </c>
      <c r="N93" s="3">
        <f t="shared" si="9"/>
      </c>
      <c r="O93" s="3">
        <f t="shared" si="10"/>
      </c>
      <c r="P93" s="3">
        <f t="shared" si="11"/>
      </c>
      <c r="Q93" s="3">
        <f t="shared" si="12"/>
      </c>
      <c r="R93" s="3">
        <f t="shared" si="13"/>
      </c>
      <c r="S93" s="3">
        <f t="shared" si="14"/>
      </c>
      <c r="T93" s="3">
        <f t="shared" si="15"/>
      </c>
      <c r="U93" s="3">
        <f t="shared" si="16"/>
      </c>
      <c r="V93" s="3">
        <f t="shared" si="17"/>
      </c>
      <c r="W93" s="3">
        <f t="shared" si="18"/>
      </c>
      <c r="X93" s="3">
        <f t="shared" si="19"/>
      </c>
      <c r="Y93" s="3">
        <f t="shared" si="20"/>
      </c>
      <c r="Z93" s="10" t="e">
        <f>VLOOKUP(RIGHT(LEFT(A93,3),1),'JAN_変換'!$A$2:$B$11,2,FALSE)</f>
        <v>#N/A</v>
      </c>
      <c r="AA93" s="10">
        <f t="shared" si="21"/>
      </c>
      <c r="AB93" s="10">
        <f t="shared" si="22"/>
      </c>
      <c r="AC93" s="10" t="e">
        <f>VLOOKUP(RIGHT(LEFT(A93,6),1),'JAN_変換'!$A$2:$B$11,2,FALSE)</f>
        <v>#N/A</v>
      </c>
      <c r="AD93" s="10" t="e">
        <f>VLOOKUP(RIGHT(LEFT(A93,7),1),'JAN_変換'!$A$2:$B$11,2,FALSE)</f>
        <v>#N/A</v>
      </c>
      <c r="AE93" s="10" t="e">
        <f>VLOOKUP(RIGHT(LEFT(A93,8),1),'JAN_変換'!$C$2:$D$11,2,FALSE)</f>
        <v>#N/A</v>
      </c>
      <c r="AF93" s="10" t="e">
        <f>VLOOKUP(RIGHT(LEFT(A93,9),1),'JAN_変換'!$C$2:$D$11,2,FALSE)</f>
        <v>#N/A</v>
      </c>
      <c r="AG93" s="10" t="e">
        <f>VLOOKUP(RIGHT(LEFT(A93,10),1),'JAN_変換'!$C$2:$D$11,2,FALSE)</f>
        <v>#N/A</v>
      </c>
      <c r="AH93" s="10" t="e">
        <f>VLOOKUP(RIGHT(LEFT(A93,11),1),'JAN_変換'!$C$2:$D$11,2,FALSE)</f>
        <v>#N/A</v>
      </c>
      <c r="AI93" s="10" t="e">
        <f>VLOOKUP(RIGHT(LEFT(A93,12),1),'JAN_変換'!$C$2:$D$11,2,FALSE)</f>
        <v>#N/A</v>
      </c>
      <c r="AJ93" s="10" t="e">
        <f>VLOOKUP(RIGHT(LEFT(A93,13),1),'JAN_変換'!$C$2:$D$11,2,FALSE)</f>
        <v>#N/A</v>
      </c>
      <c r="AL93" s="3" t="e">
        <f t="shared" si="23"/>
        <v>#N/A</v>
      </c>
      <c r="AM93" s="3" t="e">
        <f t="shared" si="24"/>
        <v>#VALUE!</v>
      </c>
    </row>
    <row r="94" spans="1:39" ht="24" customHeight="1">
      <c r="A94" s="13"/>
      <c r="B94" s="26">
        <f>IF(A94="","",AL94)</f>
      </c>
      <c r="C94" s="27">
        <f t="shared" si="25"/>
      </c>
      <c r="D94" s="22">
        <f>IF(A94="","",VLOOKUP(A94,JAN13_DB!$A:$H,2,FALSE))</f>
      </c>
      <c r="E94" s="22">
        <f>IF(A94="","",VLOOKUP(A94,JAN13_DB!$A:$H,3,FALSE))</f>
      </c>
      <c r="F94" s="21">
        <f>IF(A94="","",VLOOKUP(A94,JAN13_DB!$A:$H,4,FALSE))</f>
      </c>
      <c r="G94" s="21">
        <f>IF(A94="","",VLOOKUP(A94,JAN13_DB!$A:$H,5,FALSE))</f>
      </c>
      <c r="H94" s="21">
        <f>IF(A94="","",VLOOKUP(A94,JAN13_DB!$A:$H,6,FALSE))</f>
      </c>
      <c r="I94" s="21">
        <f>IF(A94="","",VLOOKUP(A94,JAN13_DB!$A:$H,7,FALSE))</f>
      </c>
      <c r="J94" s="14">
        <f>IF(A94="","",IF(VLOOKUP(A94,JAN13_DB!$A:$H,8,FALSE)=0,"",VLOOKUP(A94,JAN13_DB!$A:$H,8,FALSE)))</f>
      </c>
      <c r="L94" s="3">
        <f t="shared" si="7"/>
      </c>
      <c r="M94" s="3">
        <f t="shared" si="8"/>
      </c>
      <c r="N94" s="3">
        <f t="shared" si="9"/>
      </c>
      <c r="O94" s="3">
        <f t="shared" si="10"/>
      </c>
      <c r="P94" s="3">
        <f t="shared" si="11"/>
      </c>
      <c r="Q94" s="3">
        <f t="shared" si="12"/>
      </c>
      <c r="R94" s="3">
        <f t="shared" si="13"/>
      </c>
      <c r="S94" s="3">
        <f t="shared" si="14"/>
      </c>
      <c r="T94" s="3">
        <f t="shared" si="15"/>
      </c>
      <c r="U94" s="3">
        <f t="shared" si="16"/>
      </c>
      <c r="V94" s="3">
        <f t="shared" si="17"/>
      </c>
      <c r="W94" s="3">
        <f t="shared" si="18"/>
      </c>
      <c r="X94" s="3">
        <f t="shared" si="19"/>
      </c>
      <c r="Y94" s="3">
        <f t="shared" si="20"/>
      </c>
      <c r="Z94" s="10" t="e">
        <f>VLOOKUP(RIGHT(LEFT(A94,3),1),'JAN_変換'!$A$2:$B$11,2,FALSE)</f>
        <v>#N/A</v>
      </c>
      <c r="AA94" s="10">
        <f t="shared" si="21"/>
      </c>
      <c r="AB94" s="10">
        <f t="shared" si="22"/>
      </c>
      <c r="AC94" s="10" t="e">
        <f>VLOOKUP(RIGHT(LEFT(A94,6),1),'JAN_変換'!$A$2:$B$11,2,FALSE)</f>
        <v>#N/A</v>
      </c>
      <c r="AD94" s="10" t="e">
        <f>VLOOKUP(RIGHT(LEFT(A94,7),1),'JAN_変換'!$A$2:$B$11,2,FALSE)</f>
        <v>#N/A</v>
      </c>
      <c r="AE94" s="10" t="e">
        <f>VLOOKUP(RIGHT(LEFT(A94,8),1),'JAN_変換'!$C$2:$D$11,2,FALSE)</f>
        <v>#N/A</v>
      </c>
      <c r="AF94" s="10" t="e">
        <f>VLOOKUP(RIGHT(LEFT(A94,9),1),'JAN_変換'!$C$2:$D$11,2,FALSE)</f>
        <v>#N/A</v>
      </c>
      <c r="AG94" s="10" t="e">
        <f>VLOOKUP(RIGHT(LEFT(A94,10),1),'JAN_変換'!$C$2:$D$11,2,FALSE)</f>
        <v>#N/A</v>
      </c>
      <c r="AH94" s="10" t="e">
        <f>VLOOKUP(RIGHT(LEFT(A94,11),1),'JAN_変換'!$C$2:$D$11,2,FALSE)</f>
        <v>#N/A</v>
      </c>
      <c r="AI94" s="10" t="e">
        <f>VLOOKUP(RIGHT(LEFT(A94,12),1),'JAN_変換'!$C$2:$D$11,2,FALSE)</f>
        <v>#N/A</v>
      </c>
      <c r="AJ94" s="10" t="e">
        <f>VLOOKUP(RIGHT(LEFT(A94,13),1),'JAN_変換'!$C$2:$D$11,2,FALSE)</f>
        <v>#N/A</v>
      </c>
      <c r="AL94" s="3" t="e">
        <f t="shared" si="23"/>
        <v>#N/A</v>
      </c>
      <c r="AM94" s="3" t="e">
        <f t="shared" si="24"/>
        <v>#VALUE!</v>
      </c>
    </row>
    <row r="95" spans="1:39" ht="24" customHeight="1">
      <c r="A95" s="13"/>
      <c r="B95" s="26">
        <f>IF(A95="","",AL95)</f>
      </c>
      <c r="C95" s="27">
        <f t="shared" si="25"/>
      </c>
      <c r="D95" s="22">
        <f>IF(A95="","",VLOOKUP(A95,JAN13_DB!$A:$H,2,FALSE))</f>
      </c>
      <c r="E95" s="22">
        <f>IF(A95="","",VLOOKUP(A95,JAN13_DB!$A:$H,3,FALSE))</f>
      </c>
      <c r="F95" s="21">
        <f>IF(A95="","",VLOOKUP(A95,JAN13_DB!$A:$H,4,FALSE))</f>
      </c>
      <c r="G95" s="21">
        <f>IF(A95="","",VLOOKUP(A95,JAN13_DB!$A:$H,5,FALSE))</f>
      </c>
      <c r="H95" s="21">
        <f>IF(A95="","",VLOOKUP(A95,JAN13_DB!$A:$H,6,FALSE))</f>
      </c>
      <c r="I95" s="21">
        <f>IF(A95="","",VLOOKUP(A95,JAN13_DB!$A:$H,7,FALSE))</f>
      </c>
      <c r="J95" s="14">
        <f>IF(A95="","",IF(VLOOKUP(A95,JAN13_DB!$A:$H,8,FALSE)=0,"",VLOOKUP(A95,JAN13_DB!$A:$H,8,FALSE)))</f>
      </c>
      <c r="L95" s="3">
        <f t="shared" si="7"/>
      </c>
      <c r="M95" s="3">
        <f t="shared" si="8"/>
      </c>
      <c r="N95" s="3">
        <f t="shared" si="9"/>
      </c>
      <c r="O95" s="3">
        <f t="shared" si="10"/>
      </c>
      <c r="P95" s="3">
        <f t="shared" si="11"/>
      </c>
      <c r="Q95" s="3">
        <f t="shared" si="12"/>
      </c>
      <c r="R95" s="3">
        <f t="shared" si="13"/>
      </c>
      <c r="S95" s="3">
        <f t="shared" si="14"/>
      </c>
      <c r="T95" s="3">
        <f t="shared" si="15"/>
      </c>
      <c r="U95" s="3">
        <f t="shared" si="16"/>
      </c>
      <c r="V95" s="3">
        <f t="shared" si="17"/>
      </c>
      <c r="W95" s="3">
        <f t="shared" si="18"/>
      </c>
      <c r="X95" s="3">
        <f t="shared" si="19"/>
      </c>
      <c r="Y95" s="3">
        <f t="shared" si="20"/>
      </c>
      <c r="Z95" s="10" t="e">
        <f>VLOOKUP(RIGHT(LEFT(A95,3),1),'JAN_変換'!$A$2:$B$11,2,FALSE)</f>
        <v>#N/A</v>
      </c>
      <c r="AA95" s="10">
        <f t="shared" si="21"/>
      </c>
      <c r="AB95" s="10">
        <f t="shared" si="22"/>
      </c>
      <c r="AC95" s="10" t="e">
        <f>VLOOKUP(RIGHT(LEFT(A95,6),1),'JAN_変換'!$A$2:$B$11,2,FALSE)</f>
        <v>#N/A</v>
      </c>
      <c r="AD95" s="10" t="e">
        <f>VLOOKUP(RIGHT(LEFT(A95,7),1),'JAN_変換'!$A$2:$B$11,2,FALSE)</f>
        <v>#N/A</v>
      </c>
      <c r="AE95" s="10" t="e">
        <f>VLOOKUP(RIGHT(LEFT(A95,8),1),'JAN_変換'!$C$2:$D$11,2,FALSE)</f>
        <v>#N/A</v>
      </c>
      <c r="AF95" s="10" t="e">
        <f>VLOOKUP(RIGHT(LEFT(A95,9),1),'JAN_変換'!$C$2:$D$11,2,FALSE)</f>
        <v>#N/A</v>
      </c>
      <c r="AG95" s="10" t="e">
        <f>VLOOKUP(RIGHT(LEFT(A95,10),1),'JAN_変換'!$C$2:$D$11,2,FALSE)</f>
        <v>#N/A</v>
      </c>
      <c r="AH95" s="10" t="e">
        <f>VLOOKUP(RIGHT(LEFT(A95,11),1),'JAN_変換'!$C$2:$D$11,2,FALSE)</f>
        <v>#N/A</v>
      </c>
      <c r="AI95" s="10" t="e">
        <f>VLOOKUP(RIGHT(LEFT(A95,12),1),'JAN_変換'!$C$2:$D$11,2,FALSE)</f>
        <v>#N/A</v>
      </c>
      <c r="AJ95" s="10" t="e">
        <f>VLOOKUP(RIGHT(LEFT(A95,13),1),'JAN_変換'!$C$2:$D$11,2,FALSE)</f>
        <v>#N/A</v>
      </c>
      <c r="AL95" s="3" t="e">
        <f t="shared" si="23"/>
        <v>#N/A</v>
      </c>
      <c r="AM95" s="3" t="e">
        <f t="shared" si="24"/>
        <v>#VALUE!</v>
      </c>
    </row>
    <row r="96" spans="1:39" ht="24" customHeight="1">
      <c r="A96" s="13"/>
      <c r="B96" s="26">
        <f>IF(A96="","",AL96)</f>
      </c>
      <c r="C96" s="27">
        <f t="shared" si="25"/>
      </c>
      <c r="D96" s="22">
        <f>IF(A96="","",VLOOKUP(A96,JAN13_DB!$A:$H,2,FALSE))</f>
      </c>
      <c r="E96" s="22">
        <f>IF(A96="","",VLOOKUP(A96,JAN13_DB!$A:$H,3,FALSE))</f>
      </c>
      <c r="F96" s="21">
        <f>IF(A96="","",VLOOKUP(A96,JAN13_DB!$A:$H,4,FALSE))</f>
      </c>
      <c r="G96" s="21">
        <f>IF(A96="","",VLOOKUP(A96,JAN13_DB!$A:$H,5,FALSE))</f>
      </c>
      <c r="H96" s="21">
        <f>IF(A96="","",VLOOKUP(A96,JAN13_DB!$A:$H,6,FALSE))</f>
      </c>
      <c r="I96" s="21">
        <f>IF(A96="","",VLOOKUP(A96,JAN13_DB!$A:$H,7,FALSE))</f>
      </c>
      <c r="J96" s="14">
        <f>IF(A96="","",IF(VLOOKUP(A96,JAN13_DB!$A:$H,8,FALSE)=0,"",VLOOKUP(A96,JAN13_DB!$A:$H,8,FALSE)))</f>
      </c>
      <c r="L96" s="3">
        <f t="shared" si="7"/>
      </c>
      <c r="M96" s="3">
        <f t="shared" si="8"/>
      </c>
      <c r="N96" s="3">
        <f t="shared" si="9"/>
      </c>
      <c r="O96" s="3">
        <f t="shared" si="10"/>
      </c>
      <c r="P96" s="3">
        <f t="shared" si="11"/>
      </c>
      <c r="Q96" s="3">
        <f t="shared" si="12"/>
      </c>
      <c r="R96" s="3">
        <f t="shared" si="13"/>
      </c>
      <c r="S96" s="3">
        <f t="shared" si="14"/>
      </c>
      <c r="T96" s="3">
        <f t="shared" si="15"/>
      </c>
      <c r="U96" s="3">
        <f t="shared" si="16"/>
      </c>
      <c r="V96" s="3">
        <f t="shared" si="17"/>
      </c>
      <c r="W96" s="3">
        <f t="shared" si="18"/>
      </c>
      <c r="X96" s="3">
        <f t="shared" si="19"/>
      </c>
      <c r="Y96" s="3">
        <f t="shared" si="20"/>
      </c>
      <c r="Z96" s="10" t="e">
        <f>VLOOKUP(RIGHT(LEFT(A96,3),1),'JAN_変換'!$A$2:$B$11,2,FALSE)</f>
        <v>#N/A</v>
      </c>
      <c r="AA96" s="10">
        <f t="shared" si="21"/>
      </c>
      <c r="AB96" s="10">
        <f t="shared" si="22"/>
      </c>
      <c r="AC96" s="10" t="e">
        <f>VLOOKUP(RIGHT(LEFT(A96,6),1),'JAN_変換'!$A$2:$B$11,2,FALSE)</f>
        <v>#N/A</v>
      </c>
      <c r="AD96" s="10" t="e">
        <f>VLOOKUP(RIGHT(LEFT(A96,7),1),'JAN_変換'!$A$2:$B$11,2,FALSE)</f>
        <v>#N/A</v>
      </c>
      <c r="AE96" s="10" t="e">
        <f>VLOOKUP(RIGHT(LEFT(A96,8),1),'JAN_変換'!$C$2:$D$11,2,FALSE)</f>
        <v>#N/A</v>
      </c>
      <c r="AF96" s="10" t="e">
        <f>VLOOKUP(RIGHT(LEFT(A96,9),1),'JAN_変換'!$C$2:$D$11,2,FALSE)</f>
        <v>#N/A</v>
      </c>
      <c r="AG96" s="10" t="e">
        <f>VLOOKUP(RIGHT(LEFT(A96,10),1),'JAN_変換'!$C$2:$D$11,2,FALSE)</f>
        <v>#N/A</v>
      </c>
      <c r="AH96" s="10" t="e">
        <f>VLOOKUP(RIGHT(LEFT(A96,11),1),'JAN_変換'!$C$2:$D$11,2,FALSE)</f>
        <v>#N/A</v>
      </c>
      <c r="AI96" s="10" t="e">
        <f>VLOOKUP(RIGHT(LEFT(A96,12),1),'JAN_変換'!$C$2:$D$11,2,FALSE)</f>
        <v>#N/A</v>
      </c>
      <c r="AJ96" s="10" t="e">
        <f>VLOOKUP(RIGHT(LEFT(A96,13),1),'JAN_変換'!$C$2:$D$11,2,FALSE)</f>
        <v>#N/A</v>
      </c>
      <c r="AL96" s="3" t="e">
        <f t="shared" si="23"/>
        <v>#N/A</v>
      </c>
      <c r="AM96" s="3" t="e">
        <f t="shared" si="24"/>
        <v>#VALUE!</v>
      </c>
    </row>
    <row r="97" spans="1:39" ht="24" customHeight="1">
      <c r="A97" s="13"/>
      <c r="B97" s="26">
        <f>IF(A97="","",AL97)</f>
      </c>
      <c r="C97" s="27">
        <f t="shared" si="25"/>
      </c>
      <c r="D97" s="22">
        <f>IF(A97="","",VLOOKUP(A97,JAN13_DB!$A:$H,2,FALSE))</f>
      </c>
      <c r="E97" s="22">
        <f>IF(A97="","",VLOOKUP(A97,JAN13_DB!$A:$H,3,FALSE))</f>
      </c>
      <c r="F97" s="21">
        <f>IF(A97="","",VLOOKUP(A97,JAN13_DB!$A:$H,4,FALSE))</f>
      </c>
      <c r="G97" s="21">
        <f>IF(A97="","",VLOOKUP(A97,JAN13_DB!$A:$H,5,FALSE))</f>
      </c>
      <c r="H97" s="21">
        <f>IF(A97="","",VLOOKUP(A97,JAN13_DB!$A:$H,6,FALSE))</f>
      </c>
      <c r="I97" s="21">
        <f>IF(A97="","",VLOOKUP(A97,JAN13_DB!$A:$H,7,FALSE))</f>
      </c>
      <c r="J97" s="14">
        <f>IF(A97="","",IF(VLOOKUP(A97,JAN13_DB!$A:$H,8,FALSE)=0,"",VLOOKUP(A97,JAN13_DB!$A:$H,8,FALSE)))</f>
      </c>
      <c r="L97" s="3">
        <f t="shared" si="7"/>
      </c>
      <c r="M97" s="3">
        <f t="shared" si="8"/>
      </c>
      <c r="N97" s="3">
        <f t="shared" si="9"/>
      </c>
      <c r="O97" s="3">
        <f t="shared" si="10"/>
      </c>
      <c r="P97" s="3">
        <f t="shared" si="11"/>
      </c>
      <c r="Q97" s="3">
        <f t="shared" si="12"/>
      </c>
      <c r="R97" s="3">
        <f t="shared" si="13"/>
      </c>
      <c r="S97" s="3">
        <f t="shared" si="14"/>
      </c>
      <c r="T97" s="3">
        <f t="shared" si="15"/>
      </c>
      <c r="U97" s="3">
        <f t="shared" si="16"/>
      </c>
      <c r="V97" s="3">
        <f t="shared" si="17"/>
      </c>
      <c r="W97" s="3">
        <f t="shared" si="18"/>
      </c>
      <c r="X97" s="3">
        <f t="shared" si="19"/>
      </c>
      <c r="Y97" s="3">
        <f t="shared" si="20"/>
      </c>
      <c r="Z97" s="10" t="e">
        <f>VLOOKUP(RIGHT(LEFT(A97,3),1),'JAN_変換'!$A$2:$B$11,2,FALSE)</f>
        <v>#N/A</v>
      </c>
      <c r="AA97" s="10">
        <f t="shared" si="21"/>
      </c>
      <c r="AB97" s="10">
        <f t="shared" si="22"/>
      </c>
      <c r="AC97" s="10" t="e">
        <f>VLOOKUP(RIGHT(LEFT(A97,6),1),'JAN_変換'!$A$2:$B$11,2,FALSE)</f>
        <v>#N/A</v>
      </c>
      <c r="AD97" s="10" t="e">
        <f>VLOOKUP(RIGHT(LEFT(A97,7),1),'JAN_変換'!$A$2:$B$11,2,FALSE)</f>
        <v>#N/A</v>
      </c>
      <c r="AE97" s="10" t="e">
        <f>VLOOKUP(RIGHT(LEFT(A97,8),1),'JAN_変換'!$C$2:$D$11,2,FALSE)</f>
        <v>#N/A</v>
      </c>
      <c r="AF97" s="10" t="e">
        <f>VLOOKUP(RIGHT(LEFT(A97,9),1),'JAN_変換'!$C$2:$D$11,2,FALSE)</f>
        <v>#N/A</v>
      </c>
      <c r="AG97" s="10" t="e">
        <f>VLOOKUP(RIGHT(LEFT(A97,10),1),'JAN_変換'!$C$2:$D$11,2,FALSE)</f>
        <v>#N/A</v>
      </c>
      <c r="AH97" s="10" t="e">
        <f>VLOOKUP(RIGHT(LEFT(A97,11),1),'JAN_変換'!$C$2:$D$11,2,FALSE)</f>
        <v>#N/A</v>
      </c>
      <c r="AI97" s="10" t="e">
        <f>VLOOKUP(RIGHT(LEFT(A97,12),1),'JAN_変換'!$C$2:$D$11,2,FALSE)</f>
        <v>#N/A</v>
      </c>
      <c r="AJ97" s="10" t="e">
        <f>VLOOKUP(RIGHT(LEFT(A97,13),1),'JAN_変換'!$C$2:$D$11,2,FALSE)</f>
        <v>#N/A</v>
      </c>
      <c r="AL97" s="3" t="e">
        <f t="shared" si="23"/>
        <v>#N/A</v>
      </c>
      <c r="AM97" s="3" t="e">
        <f t="shared" si="24"/>
        <v>#VALUE!</v>
      </c>
    </row>
    <row r="98" spans="1:39" ht="24" customHeight="1">
      <c r="A98" s="13"/>
      <c r="B98" s="26">
        <f>IF(A98="","",AL98)</f>
      </c>
      <c r="C98" s="27">
        <f t="shared" si="25"/>
      </c>
      <c r="D98" s="22">
        <f>IF(A98="","",VLOOKUP(A98,JAN13_DB!$A:$H,2,FALSE))</f>
      </c>
      <c r="E98" s="22">
        <f>IF(A98="","",VLOOKUP(A98,JAN13_DB!$A:$H,3,FALSE))</f>
      </c>
      <c r="F98" s="21">
        <f>IF(A98="","",VLOOKUP(A98,JAN13_DB!$A:$H,4,FALSE))</f>
      </c>
      <c r="G98" s="21">
        <f>IF(A98="","",VLOOKUP(A98,JAN13_DB!$A:$H,5,FALSE))</f>
      </c>
      <c r="H98" s="21">
        <f>IF(A98="","",VLOOKUP(A98,JAN13_DB!$A:$H,6,FALSE))</f>
      </c>
      <c r="I98" s="21">
        <f>IF(A98="","",VLOOKUP(A98,JAN13_DB!$A:$H,7,FALSE))</f>
      </c>
      <c r="J98" s="14">
        <f>IF(A98="","",IF(VLOOKUP(A98,JAN13_DB!$A:$H,8,FALSE)=0,"",VLOOKUP(A98,JAN13_DB!$A:$H,8,FALSE)))</f>
      </c>
      <c r="L98" s="3">
        <f t="shared" si="7"/>
      </c>
      <c r="M98" s="3">
        <f t="shared" si="8"/>
      </c>
      <c r="N98" s="3">
        <f t="shared" si="9"/>
      </c>
      <c r="O98" s="3">
        <f t="shared" si="10"/>
      </c>
      <c r="P98" s="3">
        <f t="shared" si="11"/>
      </c>
      <c r="Q98" s="3">
        <f t="shared" si="12"/>
      </c>
      <c r="R98" s="3">
        <f t="shared" si="13"/>
      </c>
      <c r="S98" s="3">
        <f t="shared" si="14"/>
      </c>
      <c r="T98" s="3">
        <f t="shared" si="15"/>
      </c>
      <c r="U98" s="3">
        <f t="shared" si="16"/>
      </c>
      <c r="V98" s="3">
        <f t="shared" si="17"/>
      </c>
      <c r="W98" s="3">
        <f t="shared" si="18"/>
      </c>
      <c r="X98" s="3">
        <f t="shared" si="19"/>
      </c>
      <c r="Y98" s="3">
        <f t="shared" si="20"/>
      </c>
      <c r="Z98" s="10" t="e">
        <f>VLOOKUP(RIGHT(LEFT(A98,3),1),'JAN_変換'!$A$2:$B$11,2,FALSE)</f>
        <v>#N/A</v>
      </c>
      <c r="AA98" s="10">
        <f t="shared" si="21"/>
      </c>
      <c r="AB98" s="10">
        <f t="shared" si="22"/>
      </c>
      <c r="AC98" s="10" t="e">
        <f>VLOOKUP(RIGHT(LEFT(A98,6),1),'JAN_変換'!$A$2:$B$11,2,FALSE)</f>
        <v>#N/A</v>
      </c>
      <c r="AD98" s="10" t="e">
        <f>VLOOKUP(RIGHT(LEFT(A98,7),1),'JAN_変換'!$A$2:$B$11,2,FALSE)</f>
        <v>#N/A</v>
      </c>
      <c r="AE98" s="10" t="e">
        <f>VLOOKUP(RIGHT(LEFT(A98,8),1),'JAN_変換'!$C$2:$D$11,2,FALSE)</f>
        <v>#N/A</v>
      </c>
      <c r="AF98" s="10" t="e">
        <f>VLOOKUP(RIGHT(LEFT(A98,9),1),'JAN_変換'!$C$2:$D$11,2,FALSE)</f>
        <v>#N/A</v>
      </c>
      <c r="AG98" s="10" t="e">
        <f>VLOOKUP(RIGHT(LEFT(A98,10),1),'JAN_変換'!$C$2:$D$11,2,FALSE)</f>
        <v>#N/A</v>
      </c>
      <c r="AH98" s="10" t="e">
        <f>VLOOKUP(RIGHT(LEFT(A98,11),1),'JAN_変換'!$C$2:$D$11,2,FALSE)</f>
        <v>#N/A</v>
      </c>
      <c r="AI98" s="10" t="e">
        <f>VLOOKUP(RIGHT(LEFT(A98,12),1),'JAN_変換'!$C$2:$D$11,2,FALSE)</f>
        <v>#N/A</v>
      </c>
      <c r="AJ98" s="10" t="e">
        <f>VLOOKUP(RIGHT(LEFT(A98,13),1),'JAN_変換'!$C$2:$D$11,2,FALSE)</f>
        <v>#N/A</v>
      </c>
      <c r="AL98" s="3" t="e">
        <f t="shared" si="23"/>
        <v>#N/A</v>
      </c>
      <c r="AM98" s="3" t="e">
        <f t="shared" si="24"/>
        <v>#VALUE!</v>
      </c>
    </row>
    <row r="99" spans="1:39" ht="24" customHeight="1">
      <c r="A99" s="13"/>
      <c r="B99" s="26">
        <f>IF(A99="","",AL99)</f>
      </c>
      <c r="C99" s="27">
        <f t="shared" si="25"/>
      </c>
      <c r="D99" s="22">
        <f>IF(A99="","",VLOOKUP(A99,JAN13_DB!$A:$H,2,FALSE))</f>
      </c>
      <c r="E99" s="22">
        <f>IF(A99="","",VLOOKUP(A99,JAN13_DB!$A:$H,3,FALSE))</f>
      </c>
      <c r="F99" s="21">
        <f>IF(A99="","",VLOOKUP(A99,JAN13_DB!$A:$H,4,FALSE))</f>
      </c>
      <c r="G99" s="21">
        <f>IF(A99="","",VLOOKUP(A99,JAN13_DB!$A:$H,5,FALSE))</f>
      </c>
      <c r="H99" s="21">
        <f>IF(A99="","",VLOOKUP(A99,JAN13_DB!$A:$H,6,FALSE))</f>
      </c>
      <c r="I99" s="21">
        <f>IF(A99="","",VLOOKUP(A99,JAN13_DB!$A:$H,7,FALSE))</f>
      </c>
      <c r="J99" s="14">
        <f>IF(A99="","",IF(VLOOKUP(A99,JAN13_DB!$A:$H,8,FALSE)=0,"",VLOOKUP(A99,JAN13_DB!$A:$H,8,FALSE)))</f>
      </c>
      <c r="L99" s="3">
        <f t="shared" si="7"/>
      </c>
      <c r="M99" s="3">
        <f t="shared" si="8"/>
      </c>
      <c r="N99" s="3">
        <f t="shared" si="9"/>
      </c>
      <c r="O99" s="3">
        <f t="shared" si="10"/>
      </c>
      <c r="P99" s="3">
        <f t="shared" si="11"/>
      </c>
      <c r="Q99" s="3">
        <f t="shared" si="12"/>
      </c>
      <c r="R99" s="3">
        <f t="shared" si="13"/>
      </c>
      <c r="S99" s="3">
        <f t="shared" si="14"/>
      </c>
      <c r="T99" s="3">
        <f t="shared" si="15"/>
      </c>
      <c r="U99" s="3">
        <f t="shared" si="16"/>
      </c>
      <c r="V99" s="3">
        <f t="shared" si="17"/>
      </c>
      <c r="W99" s="3">
        <f t="shared" si="18"/>
      </c>
      <c r="X99" s="3">
        <f t="shared" si="19"/>
      </c>
      <c r="Y99" s="3">
        <f t="shared" si="20"/>
      </c>
      <c r="Z99" s="10" t="e">
        <f>VLOOKUP(RIGHT(LEFT(A99,3),1),'JAN_変換'!$A$2:$B$11,2,FALSE)</f>
        <v>#N/A</v>
      </c>
      <c r="AA99" s="10">
        <f t="shared" si="21"/>
      </c>
      <c r="AB99" s="10">
        <f t="shared" si="22"/>
      </c>
      <c r="AC99" s="10" t="e">
        <f>VLOOKUP(RIGHT(LEFT(A99,6),1),'JAN_変換'!$A$2:$B$11,2,FALSE)</f>
        <v>#N/A</v>
      </c>
      <c r="AD99" s="10" t="e">
        <f>VLOOKUP(RIGHT(LEFT(A99,7),1),'JAN_変換'!$A$2:$B$11,2,FALSE)</f>
        <v>#N/A</v>
      </c>
      <c r="AE99" s="10" t="e">
        <f>VLOOKUP(RIGHT(LEFT(A99,8),1),'JAN_変換'!$C$2:$D$11,2,FALSE)</f>
        <v>#N/A</v>
      </c>
      <c r="AF99" s="10" t="e">
        <f>VLOOKUP(RIGHT(LEFT(A99,9),1),'JAN_変換'!$C$2:$D$11,2,FALSE)</f>
        <v>#N/A</v>
      </c>
      <c r="AG99" s="10" t="e">
        <f>VLOOKUP(RIGHT(LEFT(A99,10),1),'JAN_変換'!$C$2:$D$11,2,FALSE)</f>
        <v>#N/A</v>
      </c>
      <c r="AH99" s="10" t="e">
        <f>VLOOKUP(RIGHT(LEFT(A99,11),1),'JAN_変換'!$C$2:$D$11,2,FALSE)</f>
        <v>#N/A</v>
      </c>
      <c r="AI99" s="10" t="e">
        <f>VLOOKUP(RIGHT(LEFT(A99,12),1),'JAN_変換'!$C$2:$D$11,2,FALSE)</f>
        <v>#N/A</v>
      </c>
      <c r="AJ99" s="10" t="e">
        <f>VLOOKUP(RIGHT(LEFT(A99,13),1),'JAN_変換'!$C$2:$D$11,2,FALSE)</f>
        <v>#N/A</v>
      </c>
      <c r="AL99" s="3" t="e">
        <f t="shared" si="23"/>
        <v>#N/A</v>
      </c>
      <c r="AM99" s="3" t="e">
        <f t="shared" si="24"/>
        <v>#VALUE!</v>
      </c>
    </row>
    <row r="100" spans="1:39" ht="24" customHeight="1">
      <c r="A100" s="13"/>
      <c r="B100" s="26">
        <f>IF(A100="","",AL100)</f>
      </c>
      <c r="C100" s="27">
        <f t="shared" si="25"/>
      </c>
      <c r="D100" s="22">
        <f>IF(A100="","",VLOOKUP(A100,JAN13_DB!$A:$H,2,FALSE))</f>
      </c>
      <c r="E100" s="22">
        <f>IF(A100="","",VLOOKUP(A100,JAN13_DB!$A:$H,3,FALSE))</f>
      </c>
      <c r="F100" s="21">
        <f>IF(A100="","",VLOOKUP(A100,JAN13_DB!$A:$H,4,FALSE))</f>
      </c>
      <c r="G100" s="21">
        <f>IF(A100="","",VLOOKUP(A100,JAN13_DB!$A:$H,5,FALSE))</f>
      </c>
      <c r="H100" s="21">
        <f>IF(A100="","",VLOOKUP(A100,JAN13_DB!$A:$H,6,FALSE))</f>
      </c>
      <c r="I100" s="21">
        <f>IF(A100="","",VLOOKUP(A100,JAN13_DB!$A:$H,7,FALSE))</f>
      </c>
      <c r="J100" s="14">
        <f>IF(A100="","",IF(VLOOKUP(A100,JAN13_DB!$A:$H,8,FALSE)=0,"",VLOOKUP(A100,JAN13_DB!$A:$H,8,FALSE)))</f>
      </c>
      <c r="L100" s="3">
        <f t="shared" si="7"/>
      </c>
      <c r="M100" s="3">
        <f t="shared" si="8"/>
      </c>
      <c r="N100" s="3">
        <f t="shared" si="9"/>
      </c>
      <c r="O100" s="3">
        <f t="shared" si="10"/>
      </c>
      <c r="P100" s="3">
        <f t="shared" si="11"/>
      </c>
      <c r="Q100" s="3">
        <f t="shared" si="12"/>
      </c>
      <c r="R100" s="3">
        <f t="shared" si="13"/>
      </c>
      <c r="S100" s="3">
        <f t="shared" si="14"/>
      </c>
      <c r="T100" s="3">
        <f t="shared" si="15"/>
      </c>
      <c r="U100" s="3">
        <f t="shared" si="16"/>
      </c>
      <c r="V100" s="3">
        <f t="shared" si="17"/>
      </c>
      <c r="W100" s="3">
        <f t="shared" si="18"/>
      </c>
      <c r="X100" s="3">
        <f t="shared" si="19"/>
      </c>
      <c r="Y100" s="3">
        <f t="shared" si="20"/>
      </c>
      <c r="Z100" s="10" t="e">
        <f>VLOOKUP(RIGHT(LEFT(A100,3),1),'JAN_変換'!$A$2:$B$11,2,FALSE)</f>
        <v>#N/A</v>
      </c>
      <c r="AA100" s="10">
        <f t="shared" si="21"/>
      </c>
      <c r="AB100" s="10">
        <f t="shared" si="22"/>
      </c>
      <c r="AC100" s="10" t="e">
        <f>VLOOKUP(RIGHT(LEFT(A100,6),1),'JAN_変換'!$A$2:$B$11,2,FALSE)</f>
        <v>#N/A</v>
      </c>
      <c r="AD100" s="10" t="e">
        <f>VLOOKUP(RIGHT(LEFT(A100,7),1),'JAN_変換'!$A$2:$B$11,2,FALSE)</f>
        <v>#N/A</v>
      </c>
      <c r="AE100" s="10" t="e">
        <f>VLOOKUP(RIGHT(LEFT(A100,8),1),'JAN_変換'!$C$2:$D$11,2,FALSE)</f>
        <v>#N/A</v>
      </c>
      <c r="AF100" s="10" t="e">
        <f>VLOOKUP(RIGHT(LEFT(A100,9),1),'JAN_変換'!$C$2:$D$11,2,FALSE)</f>
        <v>#N/A</v>
      </c>
      <c r="AG100" s="10" t="e">
        <f>VLOOKUP(RIGHT(LEFT(A100,10),1),'JAN_変換'!$C$2:$D$11,2,FALSE)</f>
        <v>#N/A</v>
      </c>
      <c r="AH100" s="10" t="e">
        <f>VLOOKUP(RIGHT(LEFT(A100,11),1),'JAN_変換'!$C$2:$D$11,2,FALSE)</f>
        <v>#N/A</v>
      </c>
      <c r="AI100" s="10" t="e">
        <f>VLOOKUP(RIGHT(LEFT(A100,12),1),'JAN_変換'!$C$2:$D$11,2,FALSE)</f>
        <v>#N/A</v>
      </c>
      <c r="AJ100" s="10" t="e">
        <f>VLOOKUP(RIGHT(LEFT(A100,13),1),'JAN_変換'!$C$2:$D$11,2,FALSE)</f>
        <v>#N/A</v>
      </c>
      <c r="AL100" s="3" t="e">
        <f t="shared" si="23"/>
        <v>#N/A</v>
      </c>
      <c r="AM100" s="3" t="e">
        <f t="shared" si="24"/>
        <v>#VALUE!</v>
      </c>
    </row>
    <row r="101" spans="1:39" ht="24" customHeight="1">
      <c r="A101" s="13"/>
      <c r="B101" s="26">
        <f>IF(A101="","",AL101)</f>
      </c>
      <c r="C101" s="27">
        <f t="shared" si="25"/>
      </c>
      <c r="D101" s="22">
        <f>IF(A101="","",VLOOKUP(A101,JAN13_DB!$A:$H,2,FALSE))</f>
      </c>
      <c r="E101" s="22">
        <f>IF(A101="","",VLOOKUP(A101,JAN13_DB!$A:$H,3,FALSE))</f>
      </c>
      <c r="F101" s="21">
        <f>IF(A101="","",VLOOKUP(A101,JAN13_DB!$A:$H,4,FALSE))</f>
      </c>
      <c r="G101" s="21">
        <f>IF(A101="","",VLOOKUP(A101,JAN13_DB!$A:$H,5,FALSE))</f>
      </c>
      <c r="H101" s="21">
        <f>IF(A101="","",VLOOKUP(A101,JAN13_DB!$A:$H,6,FALSE))</f>
      </c>
      <c r="I101" s="21">
        <f>IF(A101="","",VLOOKUP(A101,JAN13_DB!$A:$H,7,FALSE))</f>
      </c>
      <c r="J101" s="14">
        <f>IF(A101="","",IF(VLOOKUP(A101,JAN13_DB!$A:$H,8,FALSE)=0,"",VLOOKUP(A101,JAN13_DB!$A:$H,8,FALSE)))</f>
      </c>
      <c r="L101" s="3">
        <f t="shared" si="7"/>
      </c>
      <c r="M101" s="3">
        <f t="shared" si="8"/>
      </c>
      <c r="N101" s="3">
        <f t="shared" si="9"/>
      </c>
      <c r="O101" s="3">
        <f t="shared" si="10"/>
      </c>
      <c r="P101" s="3">
        <f t="shared" si="11"/>
      </c>
      <c r="Q101" s="3">
        <f t="shared" si="12"/>
      </c>
      <c r="R101" s="3">
        <f t="shared" si="13"/>
      </c>
      <c r="S101" s="3">
        <f t="shared" si="14"/>
      </c>
      <c r="T101" s="3">
        <f t="shared" si="15"/>
      </c>
      <c r="U101" s="3">
        <f t="shared" si="16"/>
      </c>
      <c r="V101" s="3">
        <f t="shared" si="17"/>
      </c>
      <c r="W101" s="3">
        <f t="shared" si="18"/>
      </c>
      <c r="X101" s="3">
        <f t="shared" si="19"/>
      </c>
      <c r="Y101" s="3">
        <f t="shared" si="20"/>
      </c>
      <c r="Z101" s="10" t="e">
        <f>VLOOKUP(RIGHT(LEFT(A101,3),1),'JAN_変換'!$A$2:$B$11,2,FALSE)</f>
        <v>#N/A</v>
      </c>
      <c r="AA101" s="10">
        <f t="shared" si="21"/>
      </c>
      <c r="AB101" s="10">
        <f t="shared" si="22"/>
      </c>
      <c r="AC101" s="10" t="e">
        <f>VLOOKUP(RIGHT(LEFT(A101,6),1),'JAN_変換'!$A$2:$B$11,2,FALSE)</f>
        <v>#N/A</v>
      </c>
      <c r="AD101" s="10" t="e">
        <f>VLOOKUP(RIGHT(LEFT(A101,7),1),'JAN_変換'!$A$2:$B$11,2,FALSE)</f>
        <v>#N/A</v>
      </c>
      <c r="AE101" s="10" t="e">
        <f>VLOOKUP(RIGHT(LEFT(A101,8),1),'JAN_変換'!$C$2:$D$11,2,FALSE)</f>
        <v>#N/A</v>
      </c>
      <c r="AF101" s="10" t="e">
        <f>VLOOKUP(RIGHT(LEFT(A101,9),1),'JAN_変換'!$C$2:$D$11,2,FALSE)</f>
        <v>#N/A</v>
      </c>
      <c r="AG101" s="10" t="e">
        <f>VLOOKUP(RIGHT(LEFT(A101,10),1),'JAN_変換'!$C$2:$D$11,2,FALSE)</f>
        <v>#N/A</v>
      </c>
      <c r="AH101" s="10" t="e">
        <f>VLOOKUP(RIGHT(LEFT(A101,11),1),'JAN_変換'!$C$2:$D$11,2,FALSE)</f>
        <v>#N/A</v>
      </c>
      <c r="AI101" s="10" t="e">
        <f>VLOOKUP(RIGHT(LEFT(A101,12),1),'JAN_変換'!$C$2:$D$11,2,FALSE)</f>
        <v>#N/A</v>
      </c>
      <c r="AJ101" s="10" t="e">
        <f>VLOOKUP(RIGHT(LEFT(A101,13),1),'JAN_変換'!$C$2:$D$11,2,FALSE)</f>
        <v>#N/A</v>
      </c>
      <c r="AL101" s="3" t="e">
        <f t="shared" si="23"/>
        <v>#N/A</v>
      </c>
      <c r="AM101" s="3" t="e">
        <f t="shared" si="24"/>
        <v>#VALUE!</v>
      </c>
    </row>
    <row r="102" spans="1:39" ht="24" customHeight="1">
      <c r="A102" s="13"/>
      <c r="B102" s="26">
        <f>IF(A102="","",AL102)</f>
      </c>
      <c r="C102" s="27">
        <f t="shared" si="25"/>
      </c>
      <c r="D102" s="22">
        <f>IF(A102="","",VLOOKUP(A102,JAN13_DB!$A:$H,2,FALSE))</f>
      </c>
      <c r="E102" s="22">
        <f>IF(A102="","",VLOOKUP(A102,JAN13_DB!$A:$H,3,FALSE))</f>
      </c>
      <c r="F102" s="21">
        <f>IF(A102="","",VLOOKUP(A102,JAN13_DB!$A:$H,4,FALSE))</f>
      </c>
      <c r="G102" s="21">
        <f>IF(A102="","",VLOOKUP(A102,JAN13_DB!$A:$H,5,FALSE))</f>
      </c>
      <c r="H102" s="21">
        <f>IF(A102="","",VLOOKUP(A102,JAN13_DB!$A:$H,6,FALSE))</f>
      </c>
      <c r="I102" s="21">
        <f>IF(A102="","",VLOOKUP(A102,JAN13_DB!$A:$H,7,FALSE))</f>
      </c>
      <c r="J102" s="14">
        <f>IF(A102="","",IF(VLOOKUP(A102,JAN13_DB!$A:$H,8,FALSE)=0,"",VLOOKUP(A102,JAN13_DB!$A:$H,8,FALSE)))</f>
      </c>
      <c r="L102" s="3">
        <f t="shared" si="7"/>
      </c>
      <c r="M102" s="3">
        <f t="shared" si="8"/>
      </c>
      <c r="N102" s="3">
        <f t="shared" si="9"/>
      </c>
      <c r="O102" s="3">
        <f t="shared" si="10"/>
      </c>
      <c r="P102" s="3">
        <f t="shared" si="11"/>
      </c>
      <c r="Q102" s="3">
        <f t="shared" si="12"/>
      </c>
      <c r="R102" s="3">
        <f t="shared" si="13"/>
      </c>
      <c r="S102" s="3">
        <f t="shared" si="14"/>
      </c>
      <c r="T102" s="3">
        <f t="shared" si="15"/>
      </c>
      <c r="U102" s="3">
        <f t="shared" si="16"/>
      </c>
      <c r="V102" s="3">
        <f t="shared" si="17"/>
      </c>
      <c r="W102" s="3">
        <f t="shared" si="18"/>
      </c>
      <c r="X102" s="3">
        <f t="shared" si="19"/>
      </c>
      <c r="Y102" s="3">
        <f t="shared" si="20"/>
      </c>
      <c r="Z102" s="10" t="e">
        <f>VLOOKUP(RIGHT(LEFT(A102,3),1),'JAN_変換'!$A$2:$B$11,2,FALSE)</f>
        <v>#N/A</v>
      </c>
      <c r="AA102" s="10">
        <f t="shared" si="21"/>
      </c>
      <c r="AB102" s="10">
        <f t="shared" si="22"/>
      </c>
      <c r="AC102" s="10" t="e">
        <f>VLOOKUP(RIGHT(LEFT(A102,6),1),'JAN_変換'!$A$2:$B$11,2,FALSE)</f>
        <v>#N/A</v>
      </c>
      <c r="AD102" s="10" t="e">
        <f>VLOOKUP(RIGHT(LEFT(A102,7),1),'JAN_変換'!$A$2:$B$11,2,FALSE)</f>
        <v>#N/A</v>
      </c>
      <c r="AE102" s="10" t="e">
        <f>VLOOKUP(RIGHT(LEFT(A102,8),1),'JAN_変換'!$C$2:$D$11,2,FALSE)</f>
        <v>#N/A</v>
      </c>
      <c r="AF102" s="10" t="e">
        <f>VLOOKUP(RIGHT(LEFT(A102,9),1),'JAN_変換'!$C$2:$D$11,2,FALSE)</f>
        <v>#N/A</v>
      </c>
      <c r="AG102" s="10" t="e">
        <f>VLOOKUP(RIGHT(LEFT(A102,10),1),'JAN_変換'!$C$2:$D$11,2,FALSE)</f>
        <v>#N/A</v>
      </c>
      <c r="AH102" s="10" t="e">
        <f>VLOOKUP(RIGHT(LEFT(A102,11),1),'JAN_変換'!$C$2:$D$11,2,FALSE)</f>
        <v>#N/A</v>
      </c>
      <c r="AI102" s="10" t="e">
        <f>VLOOKUP(RIGHT(LEFT(A102,12),1),'JAN_変換'!$C$2:$D$11,2,FALSE)</f>
        <v>#N/A</v>
      </c>
      <c r="AJ102" s="10" t="e">
        <f>VLOOKUP(RIGHT(LEFT(A102,13),1),'JAN_変換'!$C$2:$D$11,2,FALSE)</f>
        <v>#N/A</v>
      </c>
      <c r="AL102" s="3" t="e">
        <f t="shared" si="23"/>
        <v>#N/A</v>
      </c>
      <c r="AM102" s="3" t="e">
        <f t="shared" si="24"/>
        <v>#VALUE!</v>
      </c>
    </row>
    <row r="103" spans="1:39" ht="24" customHeight="1">
      <c r="A103" s="13"/>
      <c r="B103" s="26">
        <f>IF(A103="","",AL103)</f>
      </c>
      <c r="C103" s="27">
        <f t="shared" si="25"/>
      </c>
      <c r="D103" s="22">
        <f>IF(A103="","",VLOOKUP(A103,JAN13_DB!$A:$H,2,FALSE))</f>
      </c>
      <c r="E103" s="22">
        <f>IF(A103="","",VLOOKUP(A103,JAN13_DB!$A:$H,3,FALSE))</f>
      </c>
      <c r="F103" s="21">
        <f>IF(A103="","",VLOOKUP(A103,JAN13_DB!$A:$H,4,FALSE))</f>
      </c>
      <c r="G103" s="21">
        <f>IF(A103="","",VLOOKUP(A103,JAN13_DB!$A:$H,5,FALSE))</f>
      </c>
      <c r="H103" s="21">
        <f>IF(A103="","",VLOOKUP(A103,JAN13_DB!$A:$H,6,FALSE))</f>
      </c>
      <c r="I103" s="21">
        <f>IF(A103="","",VLOOKUP(A103,JAN13_DB!$A:$H,7,FALSE))</f>
      </c>
      <c r="J103" s="14">
        <f>IF(A103="","",IF(VLOOKUP(A103,JAN13_DB!$A:$H,8,FALSE)=0,"",VLOOKUP(A103,JAN13_DB!$A:$H,8,FALSE)))</f>
      </c>
      <c r="L103" s="3">
        <f t="shared" si="7"/>
      </c>
      <c r="M103" s="3">
        <f t="shared" si="8"/>
      </c>
      <c r="N103" s="3">
        <f t="shared" si="9"/>
      </c>
      <c r="O103" s="3">
        <f t="shared" si="10"/>
      </c>
      <c r="P103" s="3">
        <f t="shared" si="11"/>
      </c>
      <c r="Q103" s="3">
        <f t="shared" si="12"/>
      </c>
      <c r="R103" s="3">
        <f t="shared" si="13"/>
      </c>
      <c r="S103" s="3">
        <f t="shared" si="14"/>
      </c>
      <c r="T103" s="3">
        <f t="shared" si="15"/>
      </c>
      <c r="U103" s="3">
        <f t="shared" si="16"/>
      </c>
      <c r="V103" s="3">
        <f t="shared" si="17"/>
      </c>
      <c r="W103" s="3">
        <f t="shared" si="18"/>
      </c>
      <c r="X103" s="3">
        <f t="shared" si="19"/>
      </c>
      <c r="Y103" s="3">
        <f t="shared" si="20"/>
      </c>
      <c r="Z103" s="10" t="e">
        <f>VLOOKUP(RIGHT(LEFT(A103,3),1),'JAN_変換'!$A$2:$B$11,2,FALSE)</f>
        <v>#N/A</v>
      </c>
      <c r="AA103" s="10">
        <f t="shared" si="21"/>
      </c>
      <c r="AB103" s="10">
        <f t="shared" si="22"/>
      </c>
      <c r="AC103" s="10" t="e">
        <f>VLOOKUP(RIGHT(LEFT(A103,6),1),'JAN_変換'!$A$2:$B$11,2,FALSE)</f>
        <v>#N/A</v>
      </c>
      <c r="AD103" s="10" t="e">
        <f>VLOOKUP(RIGHT(LEFT(A103,7),1),'JAN_変換'!$A$2:$B$11,2,FALSE)</f>
        <v>#N/A</v>
      </c>
      <c r="AE103" s="10" t="e">
        <f>VLOOKUP(RIGHT(LEFT(A103,8),1),'JAN_変換'!$C$2:$D$11,2,FALSE)</f>
        <v>#N/A</v>
      </c>
      <c r="AF103" s="10" t="e">
        <f>VLOOKUP(RIGHT(LEFT(A103,9),1),'JAN_変換'!$C$2:$D$11,2,FALSE)</f>
        <v>#N/A</v>
      </c>
      <c r="AG103" s="10" t="e">
        <f>VLOOKUP(RIGHT(LEFT(A103,10),1),'JAN_変換'!$C$2:$D$11,2,FALSE)</f>
        <v>#N/A</v>
      </c>
      <c r="AH103" s="10" t="e">
        <f>VLOOKUP(RIGHT(LEFT(A103,11),1),'JAN_変換'!$C$2:$D$11,2,FALSE)</f>
        <v>#N/A</v>
      </c>
      <c r="AI103" s="10" t="e">
        <f>VLOOKUP(RIGHT(LEFT(A103,12),1),'JAN_変換'!$C$2:$D$11,2,FALSE)</f>
        <v>#N/A</v>
      </c>
      <c r="AJ103" s="10" t="e">
        <f>VLOOKUP(RIGHT(LEFT(A103,13),1),'JAN_変換'!$C$2:$D$11,2,FALSE)</f>
        <v>#N/A</v>
      </c>
      <c r="AL103" s="3" t="e">
        <f t="shared" si="23"/>
        <v>#N/A</v>
      </c>
      <c r="AM103" s="3" t="e">
        <f t="shared" si="24"/>
        <v>#VALUE!</v>
      </c>
    </row>
    <row r="104" spans="1:39" ht="24" customHeight="1">
      <c r="A104" s="13"/>
      <c r="B104" s="26">
        <f>IF(A104="","",AL104)</f>
      </c>
      <c r="C104" s="27">
        <f t="shared" si="25"/>
      </c>
      <c r="D104" s="22">
        <f>IF(A104="","",VLOOKUP(A104,JAN13_DB!$A:$H,2,FALSE))</f>
      </c>
      <c r="E104" s="22">
        <f>IF(A104="","",VLOOKUP(A104,JAN13_DB!$A:$H,3,FALSE))</f>
      </c>
      <c r="F104" s="21">
        <f>IF(A104="","",VLOOKUP(A104,JAN13_DB!$A:$H,4,FALSE))</f>
      </c>
      <c r="G104" s="21">
        <f>IF(A104="","",VLOOKUP(A104,JAN13_DB!$A:$H,5,FALSE))</f>
      </c>
      <c r="H104" s="21">
        <f>IF(A104="","",VLOOKUP(A104,JAN13_DB!$A:$H,6,FALSE))</f>
      </c>
      <c r="I104" s="21">
        <f>IF(A104="","",VLOOKUP(A104,JAN13_DB!$A:$H,7,FALSE))</f>
      </c>
      <c r="J104" s="14">
        <f>IF(A104="","",IF(VLOOKUP(A104,JAN13_DB!$A:$H,8,FALSE)=0,"",VLOOKUP(A104,JAN13_DB!$A:$H,8,FALSE)))</f>
      </c>
      <c r="L104" s="3">
        <f t="shared" si="7"/>
      </c>
      <c r="M104" s="3">
        <f t="shared" si="8"/>
      </c>
      <c r="N104" s="3">
        <f t="shared" si="9"/>
      </c>
      <c r="O104" s="3">
        <f t="shared" si="10"/>
      </c>
      <c r="P104" s="3">
        <f t="shared" si="11"/>
      </c>
      <c r="Q104" s="3">
        <f t="shared" si="12"/>
      </c>
      <c r="R104" s="3">
        <f t="shared" si="13"/>
      </c>
      <c r="S104" s="3">
        <f t="shared" si="14"/>
      </c>
      <c r="T104" s="3">
        <f t="shared" si="15"/>
      </c>
      <c r="U104" s="3">
        <f t="shared" si="16"/>
      </c>
      <c r="V104" s="3">
        <f t="shared" si="17"/>
      </c>
      <c r="W104" s="3">
        <f t="shared" si="18"/>
      </c>
      <c r="X104" s="3">
        <f t="shared" si="19"/>
      </c>
      <c r="Y104" s="3">
        <f t="shared" si="20"/>
      </c>
      <c r="Z104" s="10" t="e">
        <f>VLOOKUP(RIGHT(LEFT(A104,3),1),'JAN_変換'!$A$2:$B$11,2,FALSE)</f>
        <v>#N/A</v>
      </c>
      <c r="AA104" s="10">
        <f t="shared" si="21"/>
      </c>
      <c r="AB104" s="10">
        <f t="shared" si="22"/>
      </c>
      <c r="AC104" s="10" t="e">
        <f>VLOOKUP(RIGHT(LEFT(A104,6),1),'JAN_変換'!$A$2:$B$11,2,FALSE)</f>
        <v>#N/A</v>
      </c>
      <c r="AD104" s="10" t="e">
        <f>VLOOKUP(RIGHT(LEFT(A104,7),1),'JAN_変換'!$A$2:$B$11,2,FALSE)</f>
        <v>#N/A</v>
      </c>
      <c r="AE104" s="10" t="e">
        <f>VLOOKUP(RIGHT(LEFT(A104,8),1),'JAN_変換'!$C$2:$D$11,2,FALSE)</f>
        <v>#N/A</v>
      </c>
      <c r="AF104" s="10" t="e">
        <f>VLOOKUP(RIGHT(LEFT(A104,9),1),'JAN_変換'!$C$2:$D$11,2,FALSE)</f>
        <v>#N/A</v>
      </c>
      <c r="AG104" s="10" t="e">
        <f>VLOOKUP(RIGHT(LEFT(A104,10),1),'JAN_変換'!$C$2:$D$11,2,FALSE)</f>
        <v>#N/A</v>
      </c>
      <c r="AH104" s="10" t="e">
        <f>VLOOKUP(RIGHT(LEFT(A104,11),1),'JAN_変換'!$C$2:$D$11,2,FALSE)</f>
        <v>#N/A</v>
      </c>
      <c r="AI104" s="10" t="e">
        <f>VLOOKUP(RIGHT(LEFT(A104,12),1),'JAN_変換'!$C$2:$D$11,2,FALSE)</f>
        <v>#N/A</v>
      </c>
      <c r="AJ104" s="10" t="e">
        <f>VLOOKUP(RIGHT(LEFT(A104,13),1),'JAN_変換'!$C$2:$D$11,2,FALSE)</f>
        <v>#N/A</v>
      </c>
      <c r="AL104" s="3" t="e">
        <f t="shared" si="23"/>
        <v>#N/A</v>
      </c>
      <c r="AM104" s="3" t="e">
        <f t="shared" si="24"/>
        <v>#VALUE!</v>
      </c>
    </row>
    <row r="105" spans="1:39" ht="24" customHeight="1">
      <c r="A105" s="13"/>
      <c r="B105" s="26">
        <f>IF(A105="","",AL105)</f>
      </c>
      <c r="C105" s="27">
        <f t="shared" si="25"/>
      </c>
      <c r="D105" s="22">
        <f>IF(A105="","",VLOOKUP(A105,JAN13_DB!$A:$H,2,FALSE))</f>
      </c>
      <c r="E105" s="22">
        <f>IF(A105="","",VLOOKUP(A105,JAN13_DB!$A:$H,3,FALSE))</f>
      </c>
      <c r="F105" s="21">
        <f>IF(A105="","",VLOOKUP(A105,JAN13_DB!$A:$H,4,FALSE))</f>
      </c>
      <c r="G105" s="21">
        <f>IF(A105="","",VLOOKUP(A105,JAN13_DB!$A:$H,5,FALSE))</f>
      </c>
      <c r="H105" s="21">
        <f>IF(A105="","",VLOOKUP(A105,JAN13_DB!$A:$H,6,FALSE))</f>
      </c>
      <c r="I105" s="21">
        <f>IF(A105="","",VLOOKUP(A105,JAN13_DB!$A:$H,7,FALSE))</f>
      </c>
      <c r="J105" s="14">
        <f>IF(A105="","",IF(VLOOKUP(A105,JAN13_DB!$A:$H,8,FALSE)=0,"",VLOOKUP(A105,JAN13_DB!$A:$H,8,FALSE)))</f>
      </c>
      <c r="L105" s="3">
        <f t="shared" si="7"/>
      </c>
      <c r="M105" s="3">
        <f t="shared" si="8"/>
      </c>
      <c r="N105" s="3">
        <f t="shared" si="9"/>
      </c>
      <c r="O105" s="3">
        <f t="shared" si="10"/>
      </c>
      <c r="P105" s="3">
        <f t="shared" si="11"/>
      </c>
      <c r="Q105" s="3">
        <f t="shared" si="12"/>
      </c>
      <c r="R105" s="3">
        <f t="shared" si="13"/>
      </c>
      <c r="S105" s="3">
        <f t="shared" si="14"/>
      </c>
      <c r="T105" s="3">
        <f t="shared" si="15"/>
      </c>
      <c r="U105" s="3">
        <f t="shared" si="16"/>
      </c>
      <c r="V105" s="3">
        <f t="shared" si="17"/>
      </c>
      <c r="W105" s="3">
        <f t="shared" si="18"/>
      </c>
      <c r="X105" s="3">
        <f t="shared" si="19"/>
      </c>
      <c r="Y105" s="3">
        <f t="shared" si="20"/>
      </c>
      <c r="Z105" s="10" t="e">
        <f>VLOOKUP(RIGHT(LEFT(A105,3),1),'JAN_変換'!$A$2:$B$11,2,FALSE)</f>
        <v>#N/A</v>
      </c>
      <c r="AA105" s="10">
        <f t="shared" si="21"/>
      </c>
      <c r="AB105" s="10">
        <f t="shared" si="22"/>
      </c>
      <c r="AC105" s="10" t="e">
        <f>VLOOKUP(RIGHT(LEFT(A105,6),1),'JAN_変換'!$A$2:$B$11,2,FALSE)</f>
        <v>#N/A</v>
      </c>
      <c r="AD105" s="10" t="e">
        <f>VLOOKUP(RIGHT(LEFT(A105,7),1),'JAN_変換'!$A$2:$B$11,2,FALSE)</f>
        <v>#N/A</v>
      </c>
      <c r="AE105" s="10" t="e">
        <f>VLOOKUP(RIGHT(LEFT(A105,8),1),'JAN_変換'!$C$2:$D$11,2,FALSE)</f>
        <v>#N/A</v>
      </c>
      <c r="AF105" s="10" t="e">
        <f>VLOOKUP(RIGHT(LEFT(A105,9),1),'JAN_変換'!$C$2:$D$11,2,FALSE)</f>
        <v>#N/A</v>
      </c>
      <c r="AG105" s="10" t="e">
        <f>VLOOKUP(RIGHT(LEFT(A105,10),1),'JAN_変換'!$C$2:$D$11,2,FALSE)</f>
        <v>#N/A</v>
      </c>
      <c r="AH105" s="10" t="e">
        <f>VLOOKUP(RIGHT(LEFT(A105,11),1),'JAN_変換'!$C$2:$D$11,2,FALSE)</f>
        <v>#N/A</v>
      </c>
      <c r="AI105" s="10" t="e">
        <f>VLOOKUP(RIGHT(LEFT(A105,12),1),'JAN_変換'!$C$2:$D$11,2,FALSE)</f>
        <v>#N/A</v>
      </c>
      <c r="AJ105" s="10" t="e">
        <f>VLOOKUP(RIGHT(LEFT(A105,13),1),'JAN_変換'!$C$2:$D$11,2,FALSE)</f>
        <v>#N/A</v>
      </c>
      <c r="AL105" s="3" t="e">
        <f t="shared" si="23"/>
        <v>#N/A</v>
      </c>
      <c r="AM105" s="3" t="e">
        <f t="shared" si="24"/>
        <v>#VALUE!</v>
      </c>
    </row>
    <row r="106" spans="1:39" ht="24" customHeight="1">
      <c r="A106" s="13"/>
      <c r="B106" s="26">
        <f>IF(A106="","",AL106)</f>
      </c>
      <c r="C106" s="27">
        <f t="shared" si="25"/>
      </c>
      <c r="D106" s="22">
        <f>IF(A106="","",VLOOKUP(A106,JAN13_DB!$A:$H,2,FALSE))</f>
      </c>
      <c r="E106" s="22">
        <f>IF(A106="","",VLOOKUP(A106,JAN13_DB!$A:$H,3,FALSE))</f>
      </c>
      <c r="F106" s="21">
        <f>IF(A106="","",VLOOKUP(A106,JAN13_DB!$A:$H,4,FALSE))</f>
      </c>
      <c r="G106" s="21">
        <f>IF(A106="","",VLOOKUP(A106,JAN13_DB!$A:$H,5,FALSE))</f>
      </c>
      <c r="H106" s="21">
        <f>IF(A106="","",VLOOKUP(A106,JAN13_DB!$A:$H,6,FALSE))</f>
      </c>
      <c r="I106" s="21">
        <f>IF(A106="","",VLOOKUP(A106,JAN13_DB!$A:$H,7,FALSE))</f>
      </c>
      <c r="J106" s="14">
        <f>IF(A106="","",IF(VLOOKUP(A106,JAN13_DB!$A:$H,8,FALSE)=0,"",VLOOKUP(A106,JAN13_DB!$A:$H,8,FALSE)))</f>
      </c>
      <c r="L106" s="3">
        <f t="shared" si="7"/>
      </c>
      <c r="M106" s="3">
        <f t="shared" si="8"/>
      </c>
      <c r="N106" s="3">
        <f t="shared" si="9"/>
      </c>
      <c r="O106" s="3">
        <f t="shared" si="10"/>
      </c>
      <c r="P106" s="3">
        <f t="shared" si="11"/>
      </c>
      <c r="Q106" s="3">
        <f t="shared" si="12"/>
      </c>
      <c r="R106" s="3">
        <f t="shared" si="13"/>
      </c>
      <c r="S106" s="3">
        <f t="shared" si="14"/>
      </c>
      <c r="T106" s="3">
        <f t="shared" si="15"/>
      </c>
      <c r="U106" s="3">
        <f t="shared" si="16"/>
      </c>
      <c r="V106" s="3">
        <f t="shared" si="17"/>
      </c>
      <c r="W106" s="3">
        <f t="shared" si="18"/>
      </c>
      <c r="X106" s="3">
        <f t="shared" si="19"/>
      </c>
      <c r="Y106" s="3">
        <f t="shared" si="20"/>
      </c>
      <c r="Z106" s="10" t="e">
        <f>VLOOKUP(RIGHT(LEFT(A106,3),1),'JAN_変換'!$A$2:$B$11,2,FALSE)</f>
        <v>#N/A</v>
      </c>
      <c r="AA106" s="10">
        <f t="shared" si="21"/>
      </c>
      <c r="AB106" s="10">
        <f t="shared" si="22"/>
      </c>
      <c r="AC106" s="10" t="e">
        <f>VLOOKUP(RIGHT(LEFT(A106,6),1),'JAN_変換'!$A$2:$B$11,2,FALSE)</f>
        <v>#N/A</v>
      </c>
      <c r="AD106" s="10" t="e">
        <f>VLOOKUP(RIGHT(LEFT(A106,7),1),'JAN_変換'!$A$2:$B$11,2,FALSE)</f>
        <v>#N/A</v>
      </c>
      <c r="AE106" s="10" t="e">
        <f>VLOOKUP(RIGHT(LEFT(A106,8),1),'JAN_変換'!$C$2:$D$11,2,FALSE)</f>
        <v>#N/A</v>
      </c>
      <c r="AF106" s="10" t="e">
        <f>VLOOKUP(RIGHT(LEFT(A106,9),1),'JAN_変換'!$C$2:$D$11,2,FALSE)</f>
        <v>#N/A</v>
      </c>
      <c r="AG106" s="10" t="e">
        <f>VLOOKUP(RIGHT(LEFT(A106,10),1),'JAN_変換'!$C$2:$D$11,2,FALSE)</f>
        <v>#N/A</v>
      </c>
      <c r="AH106" s="10" t="e">
        <f>VLOOKUP(RIGHT(LEFT(A106,11),1),'JAN_変換'!$C$2:$D$11,2,FALSE)</f>
        <v>#N/A</v>
      </c>
      <c r="AI106" s="10" t="e">
        <f>VLOOKUP(RIGHT(LEFT(A106,12),1),'JAN_変換'!$C$2:$D$11,2,FALSE)</f>
        <v>#N/A</v>
      </c>
      <c r="AJ106" s="10" t="e">
        <f>VLOOKUP(RIGHT(LEFT(A106,13),1),'JAN_変換'!$C$2:$D$11,2,FALSE)</f>
        <v>#N/A</v>
      </c>
      <c r="AL106" s="3" t="e">
        <f t="shared" si="23"/>
        <v>#N/A</v>
      </c>
      <c r="AM106" s="3" t="e">
        <f t="shared" si="24"/>
        <v>#VALUE!</v>
      </c>
    </row>
    <row r="107" spans="1:39" ht="24" customHeight="1">
      <c r="A107" s="13"/>
      <c r="B107" s="26">
        <f>IF(A107="","",AL107)</f>
      </c>
      <c r="C107" s="27">
        <f t="shared" si="25"/>
      </c>
      <c r="D107" s="22">
        <f>IF(A107="","",VLOOKUP(A107,JAN13_DB!$A:$H,2,FALSE))</f>
      </c>
      <c r="E107" s="22">
        <f>IF(A107="","",VLOOKUP(A107,JAN13_DB!$A:$H,3,FALSE))</f>
      </c>
      <c r="F107" s="21">
        <f>IF(A107="","",VLOOKUP(A107,JAN13_DB!$A:$H,4,FALSE))</f>
      </c>
      <c r="G107" s="21">
        <f>IF(A107="","",VLOOKUP(A107,JAN13_DB!$A:$H,5,FALSE))</f>
      </c>
      <c r="H107" s="21">
        <f>IF(A107="","",VLOOKUP(A107,JAN13_DB!$A:$H,6,FALSE))</f>
      </c>
      <c r="I107" s="21">
        <f>IF(A107="","",VLOOKUP(A107,JAN13_DB!$A:$H,7,FALSE))</f>
      </c>
      <c r="J107" s="14">
        <f>IF(A107="","",IF(VLOOKUP(A107,JAN13_DB!$A:$H,8,FALSE)=0,"",VLOOKUP(A107,JAN13_DB!$A:$H,8,FALSE)))</f>
      </c>
      <c r="L107" s="3">
        <f t="shared" si="7"/>
      </c>
      <c r="M107" s="3">
        <f t="shared" si="8"/>
      </c>
      <c r="N107" s="3">
        <f t="shared" si="9"/>
      </c>
      <c r="O107" s="3">
        <f t="shared" si="10"/>
      </c>
      <c r="P107" s="3">
        <f t="shared" si="11"/>
      </c>
      <c r="Q107" s="3">
        <f t="shared" si="12"/>
      </c>
      <c r="R107" s="3">
        <f t="shared" si="13"/>
      </c>
      <c r="S107" s="3">
        <f t="shared" si="14"/>
      </c>
      <c r="T107" s="3">
        <f t="shared" si="15"/>
      </c>
      <c r="U107" s="3">
        <f t="shared" si="16"/>
      </c>
      <c r="V107" s="3">
        <f t="shared" si="17"/>
      </c>
      <c r="W107" s="3">
        <f t="shared" si="18"/>
      </c>
      <c r="X107" s="3">
        <f t="shared" si="19"/>
      </c>
      <c r="Y107" s="3">
        <f t="shared" si="20"/>
      </c>
      <c r="Z107" s="10" t="e">
        <f>VLOOKUP(RIGHT(LEFT(A107,3),1),'JAN_変換'!$A$2:$B$11,2,FALSE)</f>
        <v>#N/A</v>
      </c>
      <c r="AA107" s="10">
        <f t="shared" si="21"/>
      </c>
      <c r="AB107" s="10">
        <f t="shared" si="22"/>
      </c>
      <c r="AC107" s="10" t="e">
        <f>VLOOKUP(RIGHT(LEFT(A107,6),1),'JAN_変換'!$A$2:$B$11,2,FALSE)</f>
        <v>#N/A</v>
      </c>
      <c r="AD107" s="10" t="e">
        <f>VLOOKUP(RIGHT(LEFT(A107,7),1),'JAN_変換'!$A$2:$B$11,2,FALSE)</f>
        <v>#N/A</v>
      </c>
      <c r="AE107" s="10" t="e">
        <f>VLOOKUP(RIGHT(LEFT(A107,8),1),'JAN_変換'!$C$2:$D$11,2,FALSE)</f>
        <v>#N/A</v>
      </c>
      <c r="AF107" s="10" t="e">
        <f>VLOOKUP(RIGHT(LEFT(A107,9),1),'JAN_変換'!$C$2:$D$11,2,FALSE)</f>
        <v>#N/A</v>
      </c>
      <c r="AG107" s="10" t="e">
        <f>VLOOKUP(RIGHT(LEFT(A107,10),1),'JAN_変換'!$C$2:$D$11,2,FALSE)</f>
        <v>#N/A</v>
      </c>
      <c r="AH107" s="10" t="e">
        <f>VLOOKUP(RIGHT(LEFT(A107,11),1),'JAN_変換'!$C$2:$D$11,2,FALSE)</f>
        <v>#N/A</v>
      </c>
      <c r="AI107" s="10" t="e">
        <f>VLOOKUP(RIGHT(LEFT(A107,12),1),'JAN_変換'!$C$2:$D$11,2,FALSE)</f>
        <v>#N/A</v>
      </c>
      <c r="AJ107" s="10" t="e">
        <f>VLOOKUP(RIGHT(LEFT(A107,13),1),'JAN_変換'!$C$2:$D$11,2,FALSE)</f>
        <v>#N/A</v>
      </c>
      <c r="AL107" s="3" t="e">
        <f t="shared" si="23"/>
        <v>#N/A</v>
      </c>
      <c r="AM107" s="3" t="e">
        <f t="shared" si="24"/>
        <v>#VALUE!</v>
      </c>
    </row>
    <row r="108" spans="1:39" ht="24" customHeight="1">
      <c r="A108" s="13"/>
      <c r="B108" s="26">
        <f>IF(A108="","",AL108)</f>
      </c>
      <c r="C108" s="27">
        <f t="shared" si="25"/>
      </c>
      <c r="D108" s="22">
        <f>IF(A108="","",VLOOKUP(A108,JAN13_DB!$A:$H,2,FALSE))</f>
      </c>
      <c r="E108" s="22">
        <f>IF(A108="","",VLOOKUP(A108,JAN13_DB!$A:$H,3,FALSE))</f>
      </c>
      <c r="F108" s="21">
        <f>IF(A108="","",VLOOKUP(A108,JAN13_DB!$A:$H,4,FALSE))</f>
      </c>
      <c r="G108" s="21">
        <f>IF(A108="","",VLOOKUP(A108,JAN13_DB!$A:$H,5,FALSE))</f>
      </c>
      <c r="H108" s="21">
        <f>IF(A108="","",VLOOKUP(A108,JAN13_DB!$A:$H,6,FALSE))</f>
      </c>
      <c r="I108" s="21">
        <f>IF(A108="","",VLOOKUP(A108,JAN13_DB!$A:$H,7,FALSE))</f>
      </c>
      <c r="J108" s="14">
        <f>IF(A108="","",IF(VLOOKUP(A108,JAN13_DB!$A:$H,8,FALSE)=0,"",VLOOKUP(A108,JAN13_DB!$A:$H,8,FALSE)))</f>
      </c>
      <c r="L108" s="3">
        <f t="shared" si="7"/>
      </c>
      <c r="M108" s="3">
        <f t="shared" si="8"/>
      </c>
      <c r="N108" s="3">
        <f t="shared" si="9"/>
      </c>
      <c r="O108" s="3">
        <f t="shared" si="10"/>
      </c>
      <c r="P108" s="3">
        <f t="shared" si="11"/>
      </c>
      <c r="Q108" s="3">
        <f t="shared" si="12"/>
      </c>
      <c r="R108" s="3">
        <f t="shared" si="13"/>
      </c>
      <c r="S108" s="3">
        <f t="shared" si="14"/>
      </c>
      <c r="T108" s="3">
        <f t="shared" si="15"/>
      </c>
      <c r="U108" s="3">
        <f t="shared" si="16"/>
      </c>
      <c r="V108" s="3">
        <f t="shared" si="17"/>
      </c>
      <c r="W108" s="3">
        <f t="shared" si="18"/>
      </c>
      <c r="X108" s="3">
        <f t="shared" si="19"/>
      </c>
      <c r="Y108" s="3">
        <f t="shared" si="20"/>
      </c>
      <c r="Z108" s="10" t="e">
        <f>VLOOKUP(RIGHT(LEFT(A108,3),1),'JAN_変換'!$A$2:$B$11,2,FALSE)</f>
        <v>#N/A</v>
      </c>
      <c r="AA108" s="10">
        <f t="shared" si="21"/>
      </c>
      <c r="AB108" s="10">
        <f t="shared" si="22"/>
      </c>
      <c r="AC108" s="10" t="e">
        <f>VLOOKUP(RIGHT(LEFT(A108,6),1),'JAN_変換'!$A$2:$B$11,2,FALSE)</f>
        <v>#N/A</v>
      </c>
      <c r="AD108" s="10" t="e">
        <f>VLOOKUP(RIGHT(LEFT(A108,7),1),'JAN_変換'!$A$2:$B$11,2,FALSE)</f>
        <v>#N/A</v>
      </c>
      <c r="AE108" s="10" t="e">
        <f>VLOOKUP(RIGHT(LEFT(A108,8),1),'JAN_変換'!$C$2:$D$11,2,FALSE)</f>
        <v>#N/A</v>
      </c>
      <c r="AF108" s="10" t="e">
        <f>VLOOKUP(RIGHT(LEFT(A108,9),1),'JAN_変換'!$C$2:$D$11,2,FALSE)</f>
        <v>#N/A</v>
      </c>
      <c r="AG108" s="10" t="e">
        <f>VLOOKUP(RIGHT(LEFT(A108,10),1),'JAN_変換'!$C$2:$D$11,2,FALSE)</f>
        <v>#N/A</v>
      </c>
      <c r="AH108" s="10" t="e">
        <f>VLOOKUP(RIGHT(LEFT(A108,11),1),'JAN_変換'!$C$2:$D$11,2,FALSE)</f>
        <v>#N/A</v>
      </c>
      <c r="AI108" s="10" t="e">
        <f>VLOOKUP(RIGHT(LEFT(A108,12),1),'JAN_変換'!$C$2:$D$11,2,FALSE)</f>
        <v>#N/A</v>
      </c>
      <c r="AJ108" s="10" t="e">
        <f>VLOOKUP(RIGHT(LEFT(A108,13),1),'JAN_変換'!$C$2:$D$11,2,FALSE)</f>
        <v>#N/A</v>
      </c>
      <c r="AL108" s="3" t="e">
        <f t="shared" si="23"/>
        <v>#N/A</v>
      </c>
      <c r="AM108" s="3" t="e">
        <f t="shared" si="24"/>
        <v>#VALUE!</v>
      </c>
    </row>
    <row r="109" spans="1:39" ht="24" customHeight="1">
      <c r="A109" s="13"/>
      <c r="B109" s="26">
        <f>IF(A109="","",AL109)</f>
      </c>
      <c r="C109" s="27">
        <f t="shared" si="25"/>
      </c>
      <c r="D109" s="22">
        <f>IF(A109="","",VLOOKUP(A109,JAN13_DB!$A:$H,2,FALSE))</f>
      </c>
      <c r="E109" s="22">
        <f>IF(A109="","",VLOOKUP(A109,JAN13_DB!$A:$H,3,FALSE))</f>
      </c>
      <c r="F109" s="21">
        <f>IF(A109="","",VLOOKUP(A109,JAN13_DB!$A:$H,4,FALSE))</f>
      </c>
      <c r="G109" s="21">
        <f>IF(A109="","",VLOOKUP(A109,JAN13_DB!$A:$H,5,FALSE))</f>
      </c>
      <c r="H109" s="21">
        <f>IF(A109="","",VLOOKUP(A109,JAN13_DB!$A:$H,6,FALSE))</f>
      </c>
      <c r="I109" s="21">
        <f>IF(A109="","",VLOOKUP(A109,JAN13_DB!$A:$H,7,FALSE))</f>
      </c>
      <c r="J109" s="14">
        <f>IF(A109="","",IF(VLOOKUP(A109,JAN13_DB!$A:$H,8,FALSE)=0,"",VLOOKUP(A109,JAN13_DB!$A:$H,8,FALSE)))</f>
      </c>
      <c r="L109" s="3">
        <f t="shared" si="7"/>
      </c>
      <c r="M109" s="3">
        <f t="shared" si="8"/>
      </c>
      <c r="N109" s="3">
        <f t="shared" si="9"/>
      </c>
      <c r="O109" s="3">
        <f t="shared" si="10"/>
      </c>
      <c r="P109" s="3">
        <f t="shared" si="11"/>
      </c>
      <c r="Q109" s="3">
        <f t="shared" si="12"/>
      </c>
      <c r="R109" s="3">
        <f t="shared" si="13"/>
      </c>
      <c r="S109" s="3">
        <f t="shared" si="14"/>
      </c>
      <c r="T109" s="3">
        <f t="shared" si="15"/>
      </c>
      <c r="U109" s="3">
        <f t="shared" si="16"/>
      </c>
      <c r="V109" s="3">
        <f t="shared" si="17"/>
      </c>
      <c r="W109" s="3">
        <f t="shared" si="18"/>
      </c>
      <c r="X109" s="3">
        <f t="shared" si="19"/>
      </c>
      <c r="Y109" s="3">
        <f t="shared" si="20"/>
      </c>
      <c r="Z109" s="10" t="e">
        <f>VLOOKUP(RIGHT(LEFT(A109,3),1),'JAN_変換'!$A$2:$B$11,2,FALSE)</f>
        <v>#N/A</v>
      </c>
      <c r="AA109" s="10">
        <f t="shared" si="21"/>
      </c>
      <c r="AB109" s="10">
        <f t="shared" si="22"/>
      </c>
      <c r="AC109" s="10" t="e">
        <f>VLOOKUP(RIGHT(LEFT(A109,6),1),'JAN_変換'!$A$2:$B$11,2,FALSE)</f>
        <v>#N/A</v>
      </c>
      <c r="AD109" s="10" t="e">
        <f>VLOOKUP(RIGHT(LEFT(A109,7),1),'JAN_変換'!$A$2:$B$11,2,FALSE)</f>
        <v>#N/A</v>
      </c>
      <c r="AE109" s="10" t="e">
        <f>VLOOKUP(RIGHT(LEFT(A109,8),1),'JAN_変換'!$C$2:$D$11,2,FALSE)</f>
        <v>#N/A</v>
      </c>
      <c r="AF109" s="10" t="e">
        <f>VLOOKUP(RIGHT(LEFT(A109,9),1),'JAN_変換'!$C$2:$D$11,2,FALSE)</f>
        <v>#N/A</v>
      </c>
      <c r="AG109" s="10" t="e">
        <f>VLOOKUP(RIGHT(LEFT(A109,10),1),'JAN_変換'!$C$2:$D$11,2,FALSE)</f>
        <v>#N/A</v>
      </c>
      <c r="AH109" s="10" t="e">
        <f>VLOOKUP(RIGHT(LEFT(A109,11),1),'JAN_変換'!$C$2:$D$11,2,FALSE)</f>
        <v>#N/A</v>
      </c>
      <c r="AI109" s="10" t="e">
        <f>VLOOKUP(RIGHT(LEFT(A109,12),1),'JAN_変換'!$C$2:$D$11,2,FALSE)</f>
        <v>#N/A</v>
      </c>
      <c r="AJ109" s="10" t="e">
        <f>VLOOKUP(RIGHT(LEFT(A109,13),1),'JAN_変換'!$C$2:$D$11,2,FALSE)</f>
        <v>#N/A</v>
      </c>
      <c r="AL109" s="3" t="e">
        <f t="shared" si="23"/>
        <v>#N/A</v>
      </c>
      <c r="AM109" s="3" t="e">
        <f t="shared" si="24"/>
        <v>#VALUE!</v>
      </c>
    </row>
    <row r="110" spans="1:39" ht="24" customHeight="1">
      <c r="A110" s="13"/>
      <c r="B110" s="26">
        <f>IF(A110="","",AL110)</f>
      </c>
      <c r="C110" s="27">
        <f t="shared" si="25"/>
      </c>
      <c r="D110" s="22">
        <f>IF(A110="","",VLOOKUP(A110,JAN13_DB!$A:$H,2,FALSE))</f>
      </c>
      <c r="E110" s="22">
        <f>IF(A110="","",VLOOKUP(A110,JAN13_DB!$A:$H,3,FALSE))</f>
      </c>
      <c r="F110" s="21">
        <f>IF(A110="","",VLOOKUP(A110,JAN13_DB!$A:$H,4,FALSE))</f>
      </c>
      <c r="G110" s="21">
        <f>IF(A110="","",VLOOKUP(A110,JAN13_DB!$A:$H,5,FALSE))</f>
      </c>
      <c r="H110" s="21">
        <f>IF(A110="","",VLOOKUP(A110,JAN13_DB!$A:$H,6,FALSE))</f>
      </c>
      <c r="I110" s="21">
        <f>IF(A110="","",VLOOKUP(A110,JAN13_DB!$A:$H,7,FALSE))</f>
      </c>
      <c r="J110" s="14">
        <f>IF(A110="","",IF(VLOOKUP(A110,JAN13_DB!$A:$H,8,FALSE)=0,"",VLOOKUP(A110,JAN13_DB!$A:$H,8,FALSE)))</f>
      </c>
      <c r="L110" s="3">
        <f t="shared" si="7"/>
      </c>
      <c r="M110" s="3">
        <f t="shared" si="8"/>
      </c>
      <c r="N110" s="3">
        <f t="shared" si="9"/>
      </c>
      <c r="O110" s="3">
        <f t="shared" si="10"/>
      </c>
      <c r="P110" s="3">
        <f t="shared" si="11"/>
      </c>
      <c r="Q110" s="3">
        <f t="shared" si="12"/>
      </c>
      <c r="R110" s="3">
        <f t="shared" si="13"/>
      </c>
      <c r="S110" s="3">
        <f t="shared" si="14"/>
      </c>
      <c r="T110" s="3">
        <f t="shared" si="15"/>
      </c>
      <c r="U110" s="3">
        <f t="shared" si="16"/>
      </c>
      <c r="V110" s="3">
        <f t="shared" si="17"/>
      </c>
      <c r="W110" s="3">
        <f t="shared" si="18"/>
      </c>
      <c r="X110" s="3">
        <f t="shared" si="19"/>
      </c>
      <c r="Y110" s="3">
        <f t="shared" si="20"/>
      </c>
      <c r="Z110" s="10" t="e">
        <f>VLOOKUP(RIGHT(LEFT(A110,3),1),'JAN_変換'!$A$2:$B$11,2,FALSE)</f>
        <v>#N/A</v>
      </c>
      <c r="AA110" s="10">
        <f t="shared" si="21"/>
      </c>
      <c r="AB110" s="10">
        <f t="shared" si="22"/>
      </c>
      <c r="AC110" s="10" t="e">
        <f>VLOOKUP(RIGHT(LEFT(A110,6),1),'JAN_変換'!$A$2:$B$11,2,FALSE)</f>
        <v>#N/A</v>
      </c>
      <c r="AD110" s="10" t="e">
        <f>VLOOKUP(RIGHT(LEFT(A110,7),1),'JAN_変換'!$A$2:$B$11,2,FALSE)</f>
        <v>#N/A</v>
      </c>
      <c r="AE110" s="10" t="e">
        <f>VLOOKUP(RIGHT(LEFT(A110,8),1),'JAN_変換'!$C$2:$D$11,2,FALSE)</f>
        <v>#N/A</v>
      </c>
      <c r="AF110" s="10" t="e">
        <f>VLOOKUP(RIGHT(LEFT(A110,9),1),'JAN_変換'!$C$2:$D$11,2,FALSE)</f>
        <v>#N/A</v>
      </c>
      <c r="AG110" s="10" t="e">
        <f>VLOOKUP(RIGHT(LEFT(A110,10),1),'JAN_変換'!$C$2:$D$11,2,FALSE)</f>
        <v>#N/A</v>
      </c>
      <c r="AH110" s="10" t="e">
        <f>VLOOKUP(RIGHT(LEFT(A110,11),1),'JAN_変換'!$C$2:$D$11,2,FALSE)</f>
        <v>#N/A</v>
      </c>
      <c r="AI110" s="10" t="e">
        <f>VLOOKUP(RIGHT(LEFT(A110,12),1),'JAN_変換'!$C$2:$D$11,2,FALSE)</f>
        <v>#N/A</v>
      </c>
      <c r="AJ110" s="10" t="e">
        <f>VLOOKUP(RIGHT(LEFT(A110,13),1),'JAN_変換'!$C$2:$D$11,2,FALSE)</f>
        <v>#N/A</v>
      </c>
      <c r="AL110" s="3" t="e">
        <f t="shared" si="23"/>
        <v>#N/A</v>
      </c>
      <c r="AM110" s="3" t="e">
        <f t="shared" si="24"/>
        <v>#VALUE!</v>
      </c>
    </row>
    <row r="111" spans="1:39" ht="24" customHeight="1">
      <c r="A111" s="13"/>
      <c r="B111" s="26">
        <f>IF(A111="","",AL111)</f>
      </c>
      <c r="C111" s="27">
        <f t="shared" si="25"/>
      </c>
      <c r="D111" s="22">
        <f>IF(A111="","",VLOOKUP(A111,JAN13_DB!$A:$H,2,FALSE))</f>
      </c>
      <c r="E111" s="22">
        <f>IF(A111="","",VLOOKUP(A111,JAN13_DB!$A:$H,3,FALSE))</f>
      </c>
      <c r="F111" s="21">
        <f>IF(A111="","",VLOOKUP(A111,JAN13_DB!$A:$H,4,FALSE))</f>
      </c>
      <c r="G111" s="21">
        <f>IF(A111="","",VLOOKUP(A111,JAN13_DB!$A:$H,5,FALSE))</f>
      </c>
      <c r="H111" s="21">
        <f>IF(A111="","",VLOOKUP(A111,JAN13_DB!$A:$H,6,FALSE))</f>
      </c>
      <c r="I111" s="21">
        <f>IF(A111="","",VLOOKUP(A111,JAN13_DB!$A:$H,7,FALSE))</f>
      </c>
      <c r="J111" s="14">
        <f>IF(A111="","",IF(VLOOKUP(A111,JAN13_DB!$A:$H,8,FALSE)=0,"",VLOOKUP(A111,JAN13_DB!$A:$H,8,FALSE)))</f>
      </c>
      <c r="L111" s="3">
        <f t="shared" si="7"/>
      </c>
      <c r="M111" s="3">
        <f t="shared" si="8"/>
      </c>
      <c r="N111" s="3">
        <f t="shared" si="9"/>
      </c>
      <c r="O111" s="3">
        <f t="shared" si="10"/>
      </c>
      <c r="P111" s="3">
        <f t="shared" si="11"/>
      </c>
      <c r="Q111" s="3">
        <f t="shared" si="12"/>
      </c>
      <c r="R111" s="3">
        <f t="shared" si="13"/>
      </c>
      <c r="S111" s="3">
        <f t="shared" si="14"/>
      </c>
      <c r="T111" s="3">
        <f t="shared" si="15"/>
      </c>
      <c r="U111" s="3">
        <f t="shared" si="16"/>
      </c>
      <c r="V111" s="3">
        <f t="shared" si="17"/>
      </c>
      <c r="W111" s="3">
        <f t="shared" si="18"/>
      </c>
      <c r="X111" s="3">
        <f t="shared" si="19"/>
      </c>
      <c r="Y111" s="3">
        <f t="shared" si="20"/>
      </c>
      <c r="Z111" s="10" t="e">
        <f>VLOOKUP(RIGHT(LEFT(A111,3),1),'JAN_変換'!$A$2:$B$11,2,FALSE)</f>
        <v>#N/A</v>
      </c>
      <c r="AA111" s="10">
        <f t="shared" si="21"/>
      </c>
      <c r="AB111" s="10">
        <f t="shared" si="22"/>
      </c>
      <c r="AC111" s="10" t="e">
        <f>VLOOKUP(RIGHT(LEFT(A111,6),1),'JAN_変換'!$A$2:$B$11,2,FALSE)</f>
        <v>#N/A</v>
      </c>
      <c r="AD111" s="10" t="e">
        <f>VLOOKUP(RIGHT(LEFT(A111,7),1),'JAN_変換'!$A$2:$B$11,2,FALSE)</f>
        <v>#N/A</v>
      </c>
      <c r="AE111" s="10" t="e">
        <f>VLOOKUP(RIGHT(LEFT(A111,8),1),'JAN_変換'!$C$2:$D$11,2,FALSE)</f>
        <v>#N/A</v>
      </c>
      <c r="AF111" s="10" t="e">
        <f>VLOOKUP(RIGHT(LEFT(A111,9),1),'JAN_変換'!$C$2:$D$11,2,FALSE)</f>
        <v>#N/A</v>
      </c>
      <c r="AG111" s="10" t="e">
        <f>VLOOKUP(RIGHT(LEFT(A111,10),1),'JAN_変換'!$C$2:$D$11,2,FALSE)</f>
        <v>#N/A</v>
      </c>
      <c r="AH111" s="10" t="e">
        <f>VLOOKUP(RIGHT(LEFT(A111,11),1),'JAN_変換'!$C$2:$D$11,2,FALSE)</f>
        <v>#N/A</v>
      </c>
      <c r="AI111" s="10" t="e">
        <f>VLOOKUP(RIGHT(LEFT(A111,12),1),'JAN_変換'!$C$2:$D$11,2,FALSE)</f>
        <v>#N/A</v>
      </c>
      <c r="AJ111" s="10" t="e">
        <f>VLOOKUP(RIGHT(LEFT(A111,13),1),'JAN_変換'!$C$2:$D$11,2,FALSE)</f>
        <v>#N/A</v>
      </c>
      <c r="AL111" s="3" t="e">
        <f t="shared" si="23"/>
        <v>#N/A</v>
      </c>
      <c r="AM111" s="3" t="e">
        <f t="shared" si="24"/>
        <v>#VALUE!</v>
      </c>
    </row>
    <row r="112" spans="1:39" ht="24" customHeight="1">
      <c r="A112" s="13"/>
      <c r="B112" s="26">
        <f>IF(A112="","",AL112)</f>
      </c>
      <c r="C112" s="27">
        <f t="shared" si="25"/>
      </c>
      <c r="D112" s="22">
        <f>IF(A112="","",VLOOKUP(A112,JAN13_DB!$A:$H,2,FALSE))</f>
      </c>
      <c r="E112" s="22">
        <f>IF(A112="","",VLOOKUP(A112,JAN13_DB!$A:$H,3,FALSE))</f>
      </c>
      <c r="F112" s="21">
        <f>IF(A112="","",VLOOKUP(A112,JAN13_DB!$A:$H,4,FALSE))</f>
      </c>
      <c r="G112" s="21">
        <f>IF(A112="","",VLOOKUP(A112,JAN13_DB!$A:$H,5,FALSE))</f>
      </c>
      <c r="H112" s="21">
        <f>IF(A112="","",VLOOKUP(A112,JAN13_DB!$A:$H,6,FALSE))</f>
      </c>
      <c r="I112" s="21">
        <f>IF(A112="","",VLOOKUP(A112,JAN13_DB!$A:$H,7,FALSE))</f>
      </c>
      <c r="J112" s="14">
        <f>IF(A112="","",IF(VLOOKUP(A112,JAN13_DB!$A:$H,8,FALSE)=0,"",VLOOKUP(A112,JAN13_DB!$A:$H,8,FALSE)))</f>
      </c>
      <c r="L112" s="3">
        <f t="shared" si="7"/>
      </c>
      <c r="M112" s="3">
        <f t="shared" si="8"/>
      </c>
      <c r="N112" s="3">
        <f t="shared" si="9"/>
      </c>
      <c r="O112" s="3">
        <f t="shared" si="10"/>
      </c>
      <c r="P112" s="3">
        <f t="shared" si="11"/>
      </c>
      <c r="Q112" s="3">
        <f t="shared" si="12"/>
      </c>
      <c r="R112" s="3">
        <f t="shared" si="13"/>
      </c>
      <c r="S112" s="3">
        <f t="shared" si="14"/>
      </c>
      <c r="T112" s="3">
        <f t="shared" si="15"/>
      </c>
      <c r="U112" s="3">
        <f t="shared" si="16"/>
      </c>
      <c r="V112" s="3">
        <f t="shared" si="17"/>
      </c>
      <c r="W112" s="3">
        <f t="shared" si="18"/>
      </c>
      <c r="X112" s="3">
        <f t="shared" si="19"/>
      </c>
      <c r="Y112" s="3">
        <f t="shared" si="20"/>
      </c>
      <c r="Z112" s="10" t="e">
        <f>VLOOKUP(RIGHT(LEFT(A112,3),1),'JAN_変換'!$A$2:$B$11,2,FALSE)</f>
        <v>#N/A</v>
      </c>
      <c r="AA112" s="10">
        <f t="shared" si="21"/>
      </c>
      <c r="AB112" s="10">
        <f t="shared" si="22"/>
      </c>
      <c r="AC112" s="10" t="e">
        <f>VLOOKUP(RIGHT(LEFT(A112,6),1),'JAN_変換'!$A$2:$B$11,2,FALSE)</f>
        <v>#N/A</v>
      </c>
      <c r="AD112" s="10" t="e">
        <f>VLOOKUP(RIGHT(LEFT(A112,7),1),'JAN_変換'!$A$2:$B$11,2,FALSE)</f>
        <v>#N/A</v>
      </c>
      <c r="AE112" s="10" t="e">
        <f>VLOOKUP(RIGHT(LEFT(A112,8),1),'JAN_変換'!$C$2:$D$11,2,FALSE)</f>
        <v>#N/A</v>
      </c>
      <c r="AF112" s="10" t="e">
        <f>VLOOKUP(RIGHT(LEFT(A112,9),1),'JAN_変換'!$C$2:$D$11,2,FALSE)</f>
        <v>#N/A</v>
      </c>
      <c r="AG112" s="10" t="e">
        <f>VLOOKUP(RIGHT(LEFT(A112,10),1),'JAN_変換'!$C$2:$D$11,2,FALSE)</f>
        <v>#N/A</v>
      </c>
      <c r="AH112" s="10" t="e">
        <f>VLOOKUP(RIGHT(LEFT(A112,11),1),'JAN_変換'!$C$2:$D$11,2,FALSE)</f>
        <v>#N/A</v>
      </c>
      <c r="AI112" s="10" t="e">
        <f>VLOOKUP(RIGHT(LEFT(A112,12),1),'JAN_変換'!$C$2:$D$11,2,FALSE)</f>
        <v>#N/A</v>
      </c>
      <c r="AJ112" s="10" t="e">
        <f>VLOOKUP(RIGHT(LEFT(A112,13),1),'JAN_変換'!$C$2:$D$11,2,FALSE)</f>
        <v>#N/A</v>
      </c>
      <c r="AL112" s="3" t="e">
        <f t="shared" si="23"/>
        <v>#N/A</v>
      </c>
      <c r="AM112" s="3" t="e">
        <f t="shared" si="24"/>
        <v>#VALUE!</v>
      </c>
    </row>
    <row r="113" spans="1:39" ht="24" customHeight="1">
      <c r="A113" s="13"/>
      <c r="B113" s="26">
        <f>IF(A113="","",AL113)</f>
      </c>
      <c r="C113" s="27">
        <f t="shared" si="25"/>
      </c>
      <c r="D113" s="22">
        <f>IF(A113="","",VLOOKUP(A113,JAN13_DB!$A:$H,2,FALSE))</f>
      </c>
      <c r="E113" s="22">
        <f>IF(A113="","",VLOOKUP(A113,JAN13_DB!$A:$H,3,FALSE))</f>
      </c>
      <c r="F113" s="21">
        <f>IF(A113="","",VLOOKUP(A113,JAN13_DB!$A:$H,4,FALSE))</f>
      </c>
      <c r="G113" s="21">
        <f>IF(A113="","",VLOOKUP(A113,JAN13_DB!$A:$H,5,FALSE))</f>
      </c>
      <c r="H113" s="21">
        <f>IF(A113="","",VLOOKUP(A113,JAN13_DB!$A:$H,6,FALSE))</f>
      </c>
      <c r="I113" s="21">
        <f>IF(A113="","",VLOOKUP(A113,JAN13_DB!$A:$H,7,FALSE))</f>
      </c>
      <c r="J113" s="14">
        <f>IF(A113="","",IF(VLOOKUP(A113,JAN13_DB!$A:$H,8,FALSE)=0,"",VLOOKUP(A113,JAN13_DB!$A:$H,8,FALSE)))</f>
      </c>
      <c r="L113" s="3">
        <f t="shared" si="7"/>
      </c>
      <c r="M113" s="3">
        <f t="shared" si="8"/>
      </c>
      <c r="N113" s="3">
        <f t="shared" si="9"/>
      </c>
      <c r="O113" s="3">
        <f t="shared" si="10"/>
      </c>
      <c r="P113" s="3">
        <f t="shared" si="11"/>
      </c>
      <c r="Q113" s="3">
        <f t="shared" si="12"/>
      </c>
      <c r="R113" s="3">
        <f t="shared" si="13"/>
      </c>
      <c r="S113" s="3">
        <f t="shared" si="14"/>
      </c>
      <c r="T113" s="3">
        <f t="shared" si="15"/>
      </c>
      <c r="U113" s="3">
        <f t="shared" si="16"/>
      </c>
      <c r="V113" s="3">
        <f t="shared" si="17"/>
      </c>
      <c r="W113" s="3">
        <f t="shared" si="18"/>
      </c>
      <c r="X113" s="3">
        <f t="shared" si="19"/>
      </c>
      <c r="Y113" s="3">
        <f t="shared" si="20"/>
      </c>
      <c r="Z113" s="10" t="e">
        <f>VLOOKUP(RIGHT(LEFT(A113,3),1),'JAN_変換'!$A$2:$B$11,2,FALSE)</f>
        <v>#N/A</v>
      </c>
      <c r="AA113" s="10">
        <f t="shared" si="21"/>
      </c>
      <c r="AB113" s="10">
        <f t="shared" si="22"/>
      </c>
      <c r="AC113" s="10" t="e">
        <f>VLOOKUP(RIGHT(LEFT(A113,6),1),'JAN_変換'!$A$2:$B$11,2,FALSE)</f>
        <v>#N/A</v>
      </c>
      <c r="AD113" s="10" t="e">
        <f>VLOOKUP(RIGHT(LEFT(A113,7),1),'JAN_変換'!$A$2:$B$11,2,FALSE)</f>
        <v>#N/A</v>
      </c>
      <c r="AE113" s="10" t="e">
        <f>VLOOKUP(RIGHT(LEFT(A113,8),1),'JAN_変換'!$C$2:$D$11,2,FALSE)</f>
        <v>#N/A</v>
      </c>
      <c r="AF113" s="10" t="e">
        <f>VLOOKUP(RIGHT(LEFT(A113,9),1),'JAN_変換'!$C$2:$D$11,2,FALSE)</f>
        <v>#N/A</v>
      </c>
      <c r="AG113" s="10" t="e">
        <f>VLOOKUP(RIGHT(LEFT(A113,10),1),'JAN_変換'!$C$2:$D$11,2,FALSE)</f>
        <v>#N/A</v>
      </c>
      <c r="AH113" s="10" t="e">
        <f>VLOOKUP(RIGHT(LEFT(A113,11),1),'JAN_変換'!$C$2:$D$11,2,FALSE)</f>
        <v>#N/A</v>
      </c>
      <c r="AI113" s="10" t="e">
        <f>VLOOKUP(RIGHT(LEFT(A113,12),1),'JAN_変換'!$C$2:$D$11,2,FALSE)</f>
        <v>#N/A</v>
      </c>
      <c r="AJ113" s="10" t="e">
        <f>VLOOKUP(RIGHT(LEFT(A113,13),1),'JAN_変換'!$C$2:$D$11,2,FALSE)</f>
        <v>#N/A</v>
      </c>
      <c r="AL113" s="3" t="e">
        <f t="shared" si="23"/>
        <v>#N/A</v>
      </c>
      <c r="AM113" s="3" t="e">
        <f t="shared" si="24"/>
        <v>#VALUE!</v>
      </c>
    </row>
    <row r="114" spans="1:39" ht="24" customHeight="1">
      <c r="A114" s="13"/>
      <c r="B114" s="26">
        <f>IF(A114="","",AL114)</f>
      </c>
      <c r="C114" s="27">
        <f t="shared" si="25"/>
      </c>
      <c r="D114" s="22">
        <f>IF(A114="","",VLOOKUP(A114,JAN13_DB!$A:$H,2,FALSE))</f>
      </c>
      <c r="E114" s="22">
        <f>IF(A114="","",VLOOKUP(A114,JAN13_DB!$A:$H,3,FALSE))</f>
      </c>
      <c r="F114" s="21">
        <f>IF(A114="","",VLOOKUP(A114,JAN13_DB!$A:$H,4,FALSE))</f>
      </c>
      <c r="G114" s="21">
        <f>IF(A114="","",VLOOKUP(A114,JAN13_DB!$A:$H,5,FALSE))</f>
      </c>
      <c r="H114" s="21">
        <f>IF(A114="","",VLOOKUP(A114,JAN13_DB!$A:$H,6,FALSE))</f>
      </c>
      <c r="I114" s="21">
        <f>IF(A114="","",VLOOKUP(A114,JAN13_DB!$A:$H,7,FALSE))</f>
      </c>
      <c r="J114" s="14">
        <f>IF(A114="","",IF(VLOOKUP(A114,JAN13_DB!$A:$H,8,FALSE)=0,"",VLOOKUP(A114,JAN13_DB!$A:$H,8,FALSE)))</f>
      </c>
      <c r="L114" s="3">
        <f t="shared" si="7"/>
      </c>
      <c r="M114" s="3">
        <f t="shared" si="8"/>
      </c>
      <c r="N114" s="3">
        <f t="shared" si="9"/>
      </c>
      <c r="O114" s="3">
        <f t="shared" si="10"/>
      </c>
      <c r="P114" s="3">
        <f t="shared" si="11"/>
      </c>
      <c r="Q114" s="3">
        <f t="shared" si="12"/>
      </c>
      <c r="R114" s="3">
        <f t="shared" si="13"/>
      </c>
      <c r="S114" s="3">
        <f t="shared" si="14"/>
      </c>
      <c r="T114" s="3">
        <f t="shared" si="15"/>
      </c>
      <c r="U114" s="3">
        <f t="shared" si="16"/>
      </c>
      <c r="V114" s="3">
        <f t="shared" si="17"/>
      </c>
      <c r="W114" s="3">
        <f t="shared" si="18"/>
      </c>
      <c r="X114" s="3">
        <f t="shared" si="19"/>
      </c>
      <c r="Y114" s="3">
        <f t="shared" si="20"/>
      </c>
      <c r="Z114" s="10" t="e">
        <f>VLOOKUP(RIGHT(LEFT(A114,3),1),'JAN_変換'!$A$2:$B$11,2,FALSE)</f>
        <v>#N/A</v>
      </c>
      <c r="AA114" s="10">
        <f t="shared" si="21"/>
      </c>
      <c r="AB114" s="10">
        <f t="shared" si="22"/>
      </c>
      <c r="AC114" s="10" t="e">
        <f>VLOOKUP(RIGHT(LEFT(A114,6),1),'JAN_変換'!$A$2:$B$11,2,FALSE)</f>
        <v>#N/A</v>
      </c>
      <c r="AD114" s="10" t="e">
        <f>VLOOKUP(RIGHT(LEFT(A114,7),1),'JAN_変換'!$A$2:$B$11,2,FALSE)</f>
        <v>#N/A</v>
      </c>
      <c r="AE114" s="10" t="e">
        <f>VLOOKUP(RIGHT(LEFT(A114,8),1),'JAN_変換'!$C$2:$D$11,2,FALSE)</f>
        <v>#N/A</v>
      </c>
      <c r="AF114" s="10" t="e">
        <f>VLOOKUP(RIGHT(LEFT(A114,9),1),'JAN_変換'!$C$2:$D$11,2,FALSE)</f>
        <v>#N/A</v>
      </c>
      <c r="AG114" s="10" t="e">
        <f>VLOOKUP(RIGHT(LEFT(A114,10),1),'JAN_変換'!$C$2:$D$11,2,FALSE)</f>
        <v>#N/A</v>
      </c>
      <c r="AH114" s="10" t="e">
        <f>VLOOKUP(RIGHT(LEFT(A114,11),1),'JAN_変換'!$C$2:$D$11,2,FALSE)</f>
        <v>#N/A</v>
      </c>
      <c r="AI114" s="10" t="e">
        <f>VLOOKUP(RIGHT(LEFT(A114,12),1),'JAN_変換'!$C$2:$D$11,2,FALSE)</f>
        <v>#N/A</v>
      </c>
      <c r="AJ114" s="10" t="e">
        <f>VLOOKUP(RIGHT(LEFT(A114,13),1),'JAN_変換'!$C$2:$D$11,2,FALSE)</f>
        <v>#N/A</v>
      </c>
      <c r="AL114" s="3" t="e">
        <f t="shared" si="23"/>
        <v>#N/A</v>
      </c>
      <c r="AM114" s="3" t="e">
        <f t="shared" si="24"/>
        <v>#VALUE!</v>
      </c>
    </row>
    <row r="115" spans="1:39" ht="24" customHeight="1">
      <c r="A115" s="13"/>
      <c r="B115" s="26">
        <f>IF(A115="","",AL115)</f>
      </c>
      <c r="C115" s="27">
        <f t="shared" si="25"/>
      </c>
      <c r="D115" s="22">
        <f>IF(A115="","",VLOOKUP(A115,JAN13_DB!$A:$H,2,FALSE))</f>
      </c>
      <c r="E115" s="22">
        <f>IF(A115="","",VLOOKUP(A115,JAN13_DB!$A:$H,3,FALSE))</f>
      </c>
      <c r="F115" s="21">
        <f>IF(A115="","",VLOOKUP(A115,JAN13_DB!$A:$H,4,FALSE))</f>
      </c>
      <c r="G115" s="21">
        <f>IF(A115="","",VLOOKUP(A115,JAN13_DB!$A:$H,5,FALSE))</f>
      </c>
      <c r="H115" s="21">
        <f>IF(A115="","",VLOOKUP(A115,JAN13_DB!$A:$H,6,FALSE))</f>
      </c>
      <c r="I115" s="21">
        <f>IF(A115="","",VLOOKUP(A115,JAN13_DB!$A:$H,7,FALSE))</f>
      </c>
      <c r="J115" s="14">
        <f>IF(A115="","",IF(VLOOKUP(A115,JAN13_DB!$A:$H,8,FALSE)=0,"",VLOOKUP(A115,JAN13_DB!$A:$H,8,FALSE)))</f>
      </c>
      <c r="L115" s="3">
        <f t="shared" si="7"/>
      </c>
      <c r="M115" s="3">
        <f t="shared" si="8"/>
      </c>
      <c r="N115" s="3">
        <f t="shared" si="9"/>
      </c>
      <c r="O115" s="3">
        <f t="shared" si="10"/>
      </c>
      <c r="P115" s="3">
        <f t="shared" si="11"/>
      </c>
      <c r="Q115" s="3">
        <f t="shared" si="12"/>
      </c>
      <c r="R115" s="3">
        <f t="shared" si="13"/>
      </c>
      <c r="S115" s="3">
        <f t="shared" si="14"/>
      </c>
      <c r="T115" s="3">
        <f t="shared" si="15"/>
      </c>
      <c r="U115" s="3">
        <f t="shared" si="16"/>
      </c>
      <c r="V115" s="3">
        <f t="shared" si="17"/>
      </c>
      <c r="W115" s="3">
        <f t="shared" si="18"/>
      </c>
      <c r="X115" s="3">
        <f t="shared" si="19"/>
      </c>
      <c r="Y115" s="3">
        <f t="shared" si="20"/>
      </c>
      <c r="Z115" s="10" t="e">
        <f>VLOOKUP(RIGHT(LEFT(A115,3),1),'JAN_変換'!$A$2:$B$11,2,FALSE)</f>
        <v>#N/A</v>
      </c>
      <c r="AA115" s="10">
        <f t="shared" si="21"/>
      </c>
      <c r="AB115" s="10">
        <f t="shared" si="22"/>
      </c>
      <c r="AC115" s="10" t="e">
        <f>VLOOKUP(RIGHT(LEFT(A115,6),1),'JAN_変換'!$A$2:$B$11,2,FALSE)</f>
        <v>#N/A</v>
      </c>
      <c r="AD115" s="10" t="e">
        <f>VLOOKUP(RIGHT(LEFT(A115,7),1),'JAN_変換'!$A$2:$B$11,2,FALSE)</f>
        <v>#N/A</v>
      </c>
      <c r="AE115" s="10" t="e">
        <f>VLOOKUP(RIGHT(LEFT(A115,8),1),'JAN_変換'!$C$2:$D$11,2,FALSE)</f>
        <v>#N/A</v>
      </c>
      <c r="AF115" s="10" t="e">
        <f>VLOOKUP(RIGHT(LEFT(A115,9),1),'JAN_変換'!$C$2:$D$11,2,FALSE)</f>
        <v>#N/A</v>
      </c>
      <c r="AG115" s="10" t="e">
        <f>VLOOKUP(RIGHT(LEFT(A115,10),1),'JAN_変換'!$C$2:$D$11,2,FALSE)</f>
        <v>#N/A</v>
      </c>
      <c r="AH115" s="10" t="e">
        <f>VLOOKUP(RIGHT(LEFT(A115,11),1),'JAN_変換'!$C$2:$D$11,2,FALSE)</f>
        <v>#N/A</v>
      </c>
      <c r="AI115" s="10" t="e">
        <f>VLOOKUP(RIGHT(LEFT(A115,12),1),'JAN_変換'!$C$2:$D$11,2,FALSE)</f>
        <v>#N/A</v>
      </c>
      <c r="AJ115" s="10" t="e">
        <f>VLOOKUP(RIGHT(LEFT(A115,13),1),'JAN_変換'!$C$2:$D$11,2,FALSE)</f>
        <v>#N/A</v>
      </c>
      <c r="AL115" s="3" t="e">
        <f t="shared" si="23"/>
        <v>#N/A</v>
      </c>
      <c r="AM115" s="3" t="e">
        <f t="shared" si="24"/>
        <v>#VALUE!</v>
      </c>
    </row>
    <row r="116" spans="1:39" ht="24" customHeight="1">
      <c r="A116" s="13"/>
      <c r="B116" s="26">
        <f>IF(A116="","",AL116)</f>
      </c>
      <c r="C116" s="27">
        <f t="shared" si="25"/>
      </c>
      <c r="D116" s="22">
        <f>IF(A116="","",VLOOKUP(A116,JAN13_DB!$A:$H,2,FALSE))</f>
      </c>
      <c r="E116" s="22">
        <f>IF(A116="","",VLOOKUP(A116,JAN13_DB!$A:$H,3,FALSE))</f>
      </c>
      <c r="F116" s="21">
        <f>IF(A116="","",VLOOKUP(A116,JAN13_DB!$A:$H,4,FALSE))</f>
      </c>
      <c r="G116" s="21">
        <f>IF(A116="","",VLOOKUP(A116,JAN13_DB!$A:$H,5,FALSE))</f>
      </c>
      <c r="H116" s="21">
        <f>IF(A116="","",VLOOKUP(A116,JAN13_DB!$A:$H,6,FALSE))</f>
      </c>
      <c r="I116" s="21">
        <f>IF(A116="","",VLOOKUP(A116,JAN13_DB!$A:$H,7,FALSE))</f>
      </c>
      <c r="J116" s="14">
        <f>IF(A116="","",IF(VLOOKUP(A116,JAN13_DB!$A:$H,8,FALSE)=0,"",VLOOKUP(A116,JAN13_DB!$A:$H,8,FALSE)))</f>
      </c>
      <c r="L116" s="3">
        <f t="shared" si="7"/>
      </c>
      <c r="M116" s="3">
        <f t="shared" si="8"/>
      </c>
      <c r="N116" s="3">
        <f t="shared" si="9"/>
      </c>
      <c r="O116" s="3">
        <f t="shared" si="10"/>
      </c>
      <c r="P116" s="3">
        <f t="shared" si="11"/>
      </c>
      <c r="Q116" s="3">
        <f t="shared" si="12"/>
      </c>
      <c r="R116" s="3">
        <f t="shared" si="13"/>
      </c>
      <c r="S116" s="3">
        <f t="shared" si="14"/>
      </c>
      <c r="T116" s="3">
        <f t="shared" si="15"/>
      </c>
      <c r="U116" s="3">
        <f t="shared" si="16"/>
      </c>
      <c r="V116" s="3">
        <f t="shared" si="17"/>
      </c>
      <c r="W116" s="3">
        <f t="shared" si="18"/>
      </c>
      <c r="X116" s="3">
        <f t="shared" si="19"/>
      </c>
      <c r="Y116" s="3">
        <f t="shared" si="20"/>
      </c>
      <c r="Z116" s="10" t="e">
        <f>VLOOKUP(RIGHT(LEFT(A116,3),1),'JAN_変換'!$A$2:$B$11,2,FALSE)</f>
        <v>#N/A</v>
      </c>
      <c r="AA116" s="10">
        <f t="shared" si="21"/>
      </c>
      <c r="AB116" s="10">
        <f t="shared" si="22"/>
      </c>
      <c r="AC116" s="10" t="e">
        <f>VLOOKUP(RIGHT(LEFT(A116,6),1),'JAN_変換'!$A$2:$B$11,2,FALSE)</f>
        <v>#N/A</v>
      </c>
      <c r="AD116" s="10" t="e">
        <f>VLOOKUP(RIGHT(LEFT(A116,7),1),'JAN_変換'!$A$2:$B$11,2,FALSE)</f>
        <v>#N/A</v>
      </c>
      <c r="AE116" s="10" t="e">
        <f>VLOOKUP(RIGHT(LEFT(A116,8),1),'JAN_変換'!$C$2:$D$11,2,FALSE)</f>
        <v>#N/A</v>
      </c>
      <c r="AF116" s="10" t="e">
        <f>VLOOKUP(RIGHT(LEFT(A116,9),1),'JAN_変換'!$C$2:$D$11,2,FALSE)</f>
        <v>#N/A</v>
      </c>
      <c r="AG116" s="10" t="e">
        <f>VLOOKUP(RIGHT(LEFT(A116,10),1),'JAN_変換'!$C$2:$D$11,2,FALSE)</f>
        <v>#N/A</v>
      </c>
      <c r="AH116" s="10" t="e">
        <f>VLOOKUP(RIGHT(LEFT(A116,11),1),'JAN_変換'!$C$2:$D$11,2,FALSE)</f>
        <v>#N/A</v>
      </c>
      <c r="AI116" s="10" t="e">
        <f>VLOOKUP(RIGHT(LEFT(A116,12),1),'JAN_変換'!$C$2:$D$11,2,FALSE)</f>
        <v>#N/A</v>
      </c>
      <c r="AJ116" s="10" t="e">
        <f>VLOOKUP(RIGHT(LEFT(A116,13),1),'JAN_変換'!$C$2:$D$11,2,FALSE)</f>
        <v>#N/A</v>
      </c>
      <c r="AL116" s="3" t="e">
        <f t="shared" si="23"/>
        <v>#N/A</v>
      </c>
      <c r="AM116" s="3" t="e">
        <f t="shared" si="24"/>
        <v>#VALUE!</v>
      </c>
    </row>
    <row r="117" spans="1:39" ht="24" customHeight="1">
      <c r="A117" s="13"/>
      <c r="B117" s="26">
        <f>IF(A117="","",AL117)</f>
      </c>
      <c r="C117" s="27">
        <f t="shared" si="25"/>
      </c>
      <c r="D117" s="22">
        <f>IF(A117="","",VLOOKUP(A117,JAN13_DB!$A:$H,2,FALSE))</f>
      </c>
      <c r="E117" s="22">
        <f>IF(A117="","",VLOOKUP(A117,JAN13_DB!$A:$H,3,FALSE))</f>
      </c>
      <c r="F117" s="21">
        <f>IF(A117="","",VLOOKUP(A117,JAN13_DB!$A:$H,4,FALSE))</f>
      </c>
      <c r="G117" s="21">
        <f>IF(A117="","",VLOOKUP(A117,JAN13_DB!$A:$H,5,FALSE))</f>
      </c>
      <c r="H117" s="21">
        <f>IF(A117="","",VLOOKUP(A117,JAN13_DB!$A:$H,6,FALSE))</f>
      </c>
      <c r="I117" s="21">
        <f>IF(A117="","",VLOOKUP(A117,JAN13_DB!$A:$H,7,FALSE))</f>
      </c>
      <c r="J117" s="14">
        <f>IF(A117="","",IF(VLOOKUP(A117,JAN13_DB!$A:$H,8,FALSE)=0,"",VLOOKUP(A117,JAN13_DB!$A:$H,8,FALSE)))</f>
      </c>
      <c r="L117" s="3">
        <f t="shared" si="7"/>
      </c>
      <c r="M117" s="3">
        <f t="shared" si="8"/>
      </c>
      <c r="N117" s="3">
        <f t="shared" si="9"/>
      </c>
      <c r="O117" s="3">
        <f t="shared" si="10"/>
      </c>
      <c r="P117" s="3">
        <f t="shared" si="11"/>
      </c>
      <c r="Q117" s="3">
        <f t="shared" si="12"/>
      </c>
      <c r="R117" s="3">
        <f t="shared" si="13"/>
      </c>
      <c r="S117" s="3">
        <f t="shared" si="14"/>
      </c>
      <c r="T117" s="3">
        <f t="shared" si="15"/>
      </c>
      <c r="U117" s="3">
        <f t="shared" si="16"/>
      </c>
      <c r="V117" s="3">
        <f t="shared" si="17"/>
      </c>
      <c r="W117" s="3">
        <f t="shared" si="18"/>
      </c>
      <c r="X117" s="3">
        <f t="shared" si="19"/>
      </c>
      <c r="Y117" s="3">
        <f t="shared" si="20"/>
      </c>
      <c r="Z117" s="10" t="e">
        <f>VLOOKUP(RIGHT(LEFT(A117,3),1),'JAN_変換'!$A$2:$B$11,2,FALSE)</f>
        <v>#N/A</v>
      </c>
      <c r="AA117" s="10">
        <f t="shared" si="21"/>
      </c>
      <c r="AB117" s="10">
        <f t="shared" si="22"/>
      </c>
      <c r="AC117" s="10" t="e">
        <f>VLOOKUP(RIGHT(LEFT(A117,6),1),'JAN_変換'!$A$2:$B$11,2,FALSE)</f>
        <v>#N/A</v>
      </c>
      <c r="AD117" s="10" t="e">
        <f>VLOOKUP(RIGHT(LEFT(A117,7),1),'JAN_変換'!$A$2:$B$11,2,FALSE)</f>
        <v>#N/A</v>
      </c>
      <c r="AE117" s="10" t="e">
        <f>VLOOKUP(RIGHT(LEFT(A117,8),1),'JAN_変換'!$C$2:$D$11,2,FALSE)</f>
        <v>#N/A</v>
      </c>
      <c r="AF117" s="10" t="e">
        <f>VLOOKUP(RIGHT(LEFT(A117,9),1),'JAN_変換'!$C$2:$D$11,2,FALSE)</f>
        <v>#N/A</v>
      </c>
      <c r="AG117" s="10" t="e">
        <f>VLOOKUP(RIGHT(LEFT(A117,10),1),'JAN_変換'!$C$2:$D$11,2,FALSE)</f>
        <v>#N/A</v>
      </c>
      <c r="AH117" s="10" t="e">
        <f>VLOOKUP(RIGHT(LEFT(A117,11),1),'JAN_変換'!$C$2:$D$11,2,FALSE)</f>
        <v>#N/A</v>
      </c>
      <c r="AI117" s="10" t="e">
        <f>VLOOKUP(RIGHT(LEFT(A117,12),1),'JAN_変換'!$C$2:$D$11,2,FALSE)</f>
        <v>#N/A</v>
      </c>
      <c r="AJ117" s="10" t="e">
        <f>VLOOKUP(RIGHT(LEFT(A117,13),1),'JAN_変換'!$C$2:$D$11,2,FALSE)</f>
        <v>#N/A</v>
      </c>
      <c r="AL117" s="3" t="e">
        <f t="shared" si="23"/>
        <v>#N/A</v>
      </c>
      <c r="AM117" s="3" t="e">
        <f t="shared" si="24"/>
        <v>#VALUE!</v>
      </c>
    </row>
    <row r="118" spans="1:39" ht="24" customHeight="1">
      <c r="A118" s="13"/>
      <c r="B118" s="26">
        <f>IF(A118="","",AL118)</f>
      </c>
      <c r="C118" s="27">
        <f t="shared" si="25"/>
      </c>
      <c r="D118" s="22">
        <f>IF(A118="","",VLOOKUP(A118,JAN13_DB!$A:$H,2,FALSE))</f>
      </c>
      <c r="E118" s="22">
        <f>IF(A118="","",VLOOKUP(A118,JAN13_DB!$A:$H,3,FALSE))</f>
      </c>
      <c r="F118" s="21">
        <f>IF(A118="","",VLOOKUP(A118,JAN13_DB!$A:$H,4,FALSE))</f>
      </c>
      <c r="G118" s="21">
        <f>IF(A118="","",VLOOKUP(A118,JAN13_DB!$A:$H,5,FALSE))</f>
      </c>
      <c r="H118" s="21">
        <f>IF(A118="","",VLOOKUP(A118,JAN13_DB!$A:$H,6,FALSE))</f>
      </c>
      <c r="I118" s="21">
        <f>IF(A118="","",VLOOKUP(A118,JAN13_DB!$A:$H,7,FALSE))</f>
      </c>
      <c r="J118" s="14">
        <f>IF(A118="","",IF(VLOOKUP(A118,JAN13_DB!$A:$H,8,FALSE)=0,"",VLOOKUP(A118,JAN13_DB!$A:$H,8,FALSE)))</f>
      </c>
      <c r="L118" s="3">
        <f t="shared" si="7"/>
      </c>
      <c r="M118" s="3">
        <f t="shared" si="8"/>
      </c>
      <c r="N118" s="3">
        <f t="shared" si="9"/>
      </c>
      <c r="O118" s="3">
        <f t="shared" si="10"/>
      </c>
      <c r="P118" s="3">
        <f t="shared" si="11"/>
      </c>
      <c r="Q118" s="3">
        <f t="shared" si="12"/>
      </c>
      <c r="R118" s="3">
        <f t="shared" si="13"/>
      </c>
      <c r="S118" s="3">
        <f t="shared" si="14"/>
      </c>
      <c r="T118" s="3">
        <f t="shared" si="15"/>
      </c>
      <c r="U118" s="3">
        <f t="shared" si="16"/>
      </c>
      <c r="V118" s="3">
        <f t="shared" si="17"/>
      </c>
      <c r="W118" s="3">
        <f t="shared" si="18"/>
      </c>
      <c r="X118" s="3">
        <f t="shared" si="19"/>
      </c>
      <c r="Y118" s="3">
        <f t="shared" si="20"/>
      </c>
      <c r="Z118" s="10" t="e">
        <f>VLOOKUP(RIGHT(LEFT(A118,3),1),'JAN_変換'!$A$2:$B$11,2,FALSE)</f>
        <v>#N/A</v>
      </c>
      <c r="AA118" s="10">
        <f t="shared" si="21"/>
      </c>
      <c r="AB118" s="10">
        <f t="shared" si="22"/>
      </c>
      <c r="AC118" s="10" t="e">
        <f>VLOOKUP(RIGHT(LEFT(A118,6),1),'JAN_変換'!$A$2:$B$11,2,FALSE)</f>
        <v>#N/A</v>
      </c>
      <c r="AD118" s="10" t="e">
        <f>VLOOKUP(RIGHT(LEFT(A118,7),1),'JAN_変換'!$A$2:$B$11,2,FALSE)</f>
        <v>#N/A</v>
      </c>
      <c r="AE118" s="10" t="e">
        <f>VLOOKUP(RIGHT(LEFT(A118,8),1),'JAN_変換'!$C$2:$D$11,2,FALSE)</f>
        <v>#N/A</v>
      </c>
      <c r="AF118" s="10" t="e">
        <f>VLOOKUP(RIGHT(LEFT(A118,9),1),'JAN_変換'!$C$2:$D$11,2,FALSE)</f>
        <v>#N/A</v>
      </c>
      <c r="AG118" s="10" t="e">
        <f>VLOOKUP(RIGHT(LEFT(A118,10),1),'JAN_変換'!$C$2:$D$11,2,FALSE)</f>
        <v>#N/A</v>
      </c>
      <c r="AH118" s="10" t="e">
        <f>VLOOKUP(RIGHT(LEFT(A118,11),1),'JAN_変換'!$C$2:$D$11,2,FALSE)</f>
        <v>#N/A</v>
      </c>
      <c r="AI118" s="10" t="e">
        <f>VLOOKUP(RIGHT(LEFT(A118,12),1),'JAN_変換'!$C$2:$D$11,2,FALSE)</f>
        <v>#N/A</v>
      </c>
      <c r="AJ118" s="10" t="e">
        <f>VLOOKUP(RIGHT(LEFT(A118,13),1),'JAN_変換'!$C$2:$D$11,2,FALSE)</f>
        <v>#N/A</v>
      </c>
      <c r="AL118" s="3" t="e">
        <f t="shared" si="23"/>
        <v>#N/A</v>
      </c>
      <c r="AM118" s="3" t="e">
        <f t="shared" si="24"/>
        <v>#VALUE!</v>
      </c>
    </row>
    <row r="119" spans="1:39" ht="24" customHeight="1">
      <c r="A119" s="13"/>
      <c r="B119" s="26">
        <f>IF(A119="","",AL119)</f>
      </c>
      <c r="C119" s="27">
        <f t="shared" si="25"/>
      </c>
      <c r="D119" s="22">
        <f>IF(A119="","",VLOOKUP(A119,JAN13_DB!$A:$H,2,FALSE))</f>
      </c>
      <c r="E119" s="22">
        <f>IF(A119="","",VLOOKUP(A119,JAN13_DB!$A:$H,3,FALSE))</f>
      </c>
      <c r="F119" s="21">
        <f>IF(A119="","",VLOOKUP(A119,JAN13_DB!$A:$H,4,FALSE))</f>
      </c>
      <c r="G119" s="21">
        <f>IF(A119="","",VLOOKUP(A119,JAN13_DB!$A:$H,5,FALSE))</f>
      </c>
      <c r="H119" s="21">
        <f>IF(A119="","",VLOOKUP(A119,JAN13_DB!$A:$H,6,FALSE))</f>
      </c>
      <c r="I119" s="21">
        <f>IF(A119="","",VLOOKUP(A119,JAN13_DB!$A:$H,7,FALSE))</f>
      </c>
      <c r="J119" s="14">
        <f>IF(A119="","",IF(VLOOKUP(A119,JAN13_DB!$A:$H,8,FALSE)=0,"",VLOOKUP(A119,JAN13_DB!$A:$H,8,FALSE)))</f>
      </c>
      <c r="L119" s="3">
        <f t="shared" si="7"/>
      </c>
      <c r="M119" s="3">
        <f t="shared" si="8"/>
      </c>
      <c r="N119" s="3">
        <f t="shared" si="9"/>
      </c>
      <c r="O119" s="3">
        <f t="shared" si="10"/>
      </c>
      <c r="P119" s="3">
        <f t="shared" si="11"/>
      </c>
      <c r="Q119" s="3">
        <f t="shared" si="12"/>
      </c>
      <c r="R119" s="3">
        <f t="shared" si="13"/>
      </c>
      <c r="S119" s="3">
        <f t="shared" si="14"/>
      </c>
      <c r="T119" s="3">
        <f t="shared" si="15"/>
      </c>
      <c r="U119" s="3">
        <f t="shared" si="16"/>
      </c>
      <c r="V119" s="3">
        <f t="shared" si="17"/>
      </c>
      <c r="W119" s="3">
        <f t="shared" si="18"/>
      </c>
      <c r="X119" s="3">
        <f t="shared" si="19"/>
      </c>
      <c r="Y119" s="3">
        <f t="shared" si="20"/>
      </c>
      <c r="Z119" s="10" t="e">
        <f>VLOOKUP(RIGHT(LEFT(A119,3),1),'JAN_変換'!$A$2:$B$11,2,FALSE)</f>
        <v>#N/A</v>
      </c>
      <c r="AA119" s="10">
        <f t="shared" si="21"/>
      </c>
      <c r="AB119" s="10">
        <f t="shared" si="22"/>
      </c>
      <c r="AC119" s="10" t="e">
        <f>VLOOKUP(RIGHT(LEFT(A119,6),1),'JAN_変換'!$A$2:$B$11,2,FALSE)</f>
        <v>#N/A</v>
      </c>
      <c r="AD119" s="10" t="e">
        <f>VLOOKUP(RIGHT(LEFT(A119,7),1),'JAN_変換'!$A$2:$B$11,2,FALSE)</f>
        <v>#N/A</v>
      </c>
      <c r="AE119" s="10" t="e">
        <f>VLOOKUP(RIGHT(LEFT(A119,8),1),'JAN_変換'!$C$2:$D$11,2,FALSE)</f>
        <v>#N/A</v>
      </c>
      <c r="AF119" s="10" t="e">
        <f>VLOOKUP(RIGHT(LEFT(A119,9),1),'JAN_変換'!$C$2:$D$11,2,FALSE)</f>
        <v>#N/A</v>
      </c>
      <c r="AG119" s="10" t="e">
        <f>VLOOKUP(RIGHT(LEFT(A119,10),1),'JAN_変換'!$C$2:$D$11,2,FALSE)</f>
        <v>#N/A</v>
      </c>
      <c r="AH119" s="10" t="e">
        <f>VLOOKUP(RIGHT(LEFT(A119,11),1),'JAN_変換'!$C$2:$D$11,2,FALSE)</f>
        <v>#N/A</v>
      </c>
      <c r="AI119" s="10" t="e">
        <f>VLOOKUP(RIGHT(LEFT(A119,12),1),'JAN_変換'!$C$2:$D$11,2,FALSE)</f>
        <v>#N/A</v>
      </c>
      <c r="AJ119" s="10" t="e">
        <f>VLOOKUP(RIGHT(LEFT(A119,13),1),'JAN_変換'!$C$2:$D$11,2,FALSE)</f>
        <v>#N/A</v>
      </c>
      <c r="AL119" s="3" t="e">
        <f t="shared" si="23"/>
        <v>#N/A</v>
      </c>
      <c r="AM119" s="3" t="e">
        <f t="shared" si="24"/>
        <v>#VALUE!</v>
      </c>
    </row>
    <row r="120" spans="1:39" ht="24" customHeight="1">
      <c r="A120" s="13"/>
      <c r="B120" s="26">
        <f>IF(A120="","",AL120)</f>
      </c>
      <c r="C120" s="27">
        <f t="shared" si="25"/>
      </c>
      <c r="D120" s="22">
        <f>IF(A120="","",VLOOKUP(A120,JAN13_DB!$A:$H,2,FALSE))</f>
      </c>
      <c r="E120" s="22">
        <f>IF(A120="","",VLOOKUP(A120,JAN13_DB!$A:$H,3,FALSE))</f>
      </c>
      <c r="F120" s="21">
        <f>IF(A120="","",VLOOKUP(A120,JAN13_DB!$A:$H,4,FALSE))</f>
      </c>
      <c r="G120" s="21">
        <f>IF(A120="","",VLOOKUP(A120,JAN13_DB!$A:$H,5,FALSE))</f>
      </c>
      <c r="H120" s="21">
        <f>IF(A120="","",VLOOKUP(A120,JAN13_DB!$A:$H,6,FALSE))</f>
      </c>
      <c r="I120" s="21">
        <f>IF(A120="","",VLOOKUP(A120,JAN13_DB!$A:$H,7,FALSE))</f>
      </c>
      <c r="J120" s="14">
        <f>IF(A120="","",IF(VLOOKUP(A120,JAN13_DB!$A:$H,8,FALSE)=0,"",VLOOKUP(A120,JAN13_DB!$A:$H,8,FALSE)))</f>
      </c>
      <c r="L120" s="3">
        <f t="shared" si="7"/>
      </c>
      <c r="M120" s="3">
        <f t="shared" si="8"/>
      </c>
      <c r="N120" s="3">
        <f t="shared" si="9"/>
      </c>
      <c r="O120" s="3">
        <f t="shared" si="10"/>
      </c>
      <c r="P120" s="3">
        <f t="shared" si="11"/>
      </c>
      <c r="Q120" s="3">
        <f t="shared" si="12"/>
      </c>
      <c r="R120" s="3">
        <f t="shared" si="13"/>
      </c>
      <c r="S120" s="3">
        <f t="shared" si="14"/>
      </c>
      <c r="T120" s="3">
        <f t="shared" si="15"/>
      </c>
      <c r="U120" s="3">
        <f t="shared" si="16"/>
      </c>
      <c r="V120" s="3">
        <f t="shared" si="17"/>
      </c>
      <c r="W120" s="3">
        <f t="shared" si="18"/>
      </c>
      <c r="X120" s="3">
        <f t="shared" si="19"/>
      </c>
      <c r="Y120" s="3">
        <f t="shared" si="20"/>
      </c>
      <c r="Z120" s="10" t="e">
        <f>VLOOKUP(RIGHT(LEFT(A120,3),1),'JAN_変換'!$A$2:$B$11,2,FALSE)</f>
        <v>#N/A</v>
      </c>
      <c r="AA120" s="10">
        <f t="shared" si="21"/>
      </c>
      <c r="AB120" s="10">
        <f t="shared" si="22"/>
      </c>
      <c r="AC120" s="10" t="e">
        <f>VLOOKUP(RIGHT(LEFT(A120,6),1),'JAN_変換'!$A$2:$B$11,2,FALSE)</f>
        <v>#N/A</v>
      </c>
      <c r="AD120" s="10" t="e">
        <f>VLOOKUP(RIGHT(LEFT(A120,7),1),'JAN_変換'!$A$2:$B$11,2,FALSE)</f>
        <v>#N/A</v>
      </c>
      <c r="AE120" s="10" t="e">
        <f>VLOOKUP(RIGHT(LEFT(A120,8),1),'JAN_変換'!$C$2:$D$11,2,FALSE)</f>
        <v>#N/A</v>
      </c>
      <c r="AF120" s="10" t="e">
        <f>VLOOKUP(RIGHT(LEFT(A120,9),1),'JAN_変換'!$C$2:$D$11,2,FALSE)</f>
        <v>#N/A</v>
      </c>
      <c r="AG120" s="10" t="e">
        <f>VLOOKUP(RIGHT(LEFT(A120,10),1),'JAN_変換'!$C$2:$D$11,2,FALSE)</f>
        <v>#N/A</v>
      </c>
      <c r="AH120" s="10" t="e">
        <f>VLOOKUP(RIGHT(LEFT(A120,11),1),'JAN_変換'!$C$2:$D$11,2,FALSE)</f>
        <v>#N/A</v>
      </c>
      <c r="AI120" s="10" t="e">
        <f>VLOOKUP(RIGHT(LEFT(A120,12),1),'JAN_変換'!$C$2:$D$11,2,FALSE)</f>
        <v>#N/A</v>
      </c>
      <c r="AJ120" s="10" t="e">
        <f>VLOOKUP(RIGHT(LEFT(A120,13),1),'JAN_変換'!$C$2:$D$11,2,FALSE)</f>
        <v>#N/A</v>
      </c>
      <c r="AL120" s="3" t="e">
        <f t="shared" si="23"/>
        <v>#N/A</v>
      </c>
      <c r="AM120" s="3" t="e">
        <f t="shared" si="24"/>
        <v>#VALUE!</v>
      </c>
    </row>
    <row r="121" spans="1:39" ht="24" customHeight="1">
      <c r="A121" s="13"/>
      <c r="B121" s="26">
        <f>IF(A121="","",AL121)</f>
      </c>
      <c r="C121" s="27">
        <f t="shared" si="25"/>
      </c>
      <c r="D121" s="22">
        <f>IF(A121="","",VLOOKUP(A121,JAN13_DB!$A:$H,2,FALSE))</f>
      </c>
      <c r="E121" s="22">
        <f>IF(A121="","",VLOOKUP(A121,JAN13_DB!$A:$H,3,FALSE))</f>
      </c>
      <c r="F121" s="21">
        <f>IF(A121="","",VLOOKUP(A121,JAN13_DB!$A:$H,4,FALSE))</f>
      </c>
      <c r="G121" s="21">
        <f>IF(A121="","",VLOOKUP(A121,JAN13_DB!$A:$H,5,FALSE))</f>
      </c>
      <c r="H121" s="21">
        <f>IF(A121="","",VLOOKUP(A121,JAN13_DB!$A:$H,6,FALSE))</f>
      </c>
      <c r="I121" s="21">
        <f>IF(A121="","",VLOOKUP(A121,JAN13_DB!$A:$H,7,FALSE))</f>
      </c>
      <c r="J121" s="14">
        <f>IF(A121="","",IF(VLOOKUP(A121,JAN13_DB!$A:$H,8,FALSE)=0,"",VLOOKUP(A121,JAN13_DB!$A:$H,8,FALSE)))</f>
      </c>
      <c r="L121" s="3">
        <f t="shared" si="7"/>
      </c>
      <c r="M121" s="3">
        <f t="shared" si="8"/>
      </c>
      <c r="N121" s="3">
        <f t="shared" si="9"/>
      </c>
      <c r="O121" s="3">
        <f t="shared" si="10"/>
      </c>
      <c r="P121" s="3">
        <f t="shared" si="11"/>
      </c>
      <c r="Q121" s="3">
        <f t="shared" si="12"/>
      </c>
      <c r="R121" s="3">
        <f t="shared" si="13"/>
      </c>
      <c r="S121" s="3">
        <f t="shared" si="14"/>
      </c>
      <c r="T121" s="3">
        <f t="shared" si="15"/>
      </c>
      <c r="U121" s="3">
        <f t="shared" si="16"/>
      </c>
      <c r="V121" s="3">
        <f t="shared" si="17"/>
      </c>
      <c r="W121" s="3">
        <f t="shared" si="18"/>
      </c>
      <c r="X121" s="3">
        <f t="shared" si="19"/>
      </c>
      <c r="Y121" s="3">
        <f t="shared" si="20"/>
      </c>
      <c r="Z121" s="10" t="e">
        <f>VLOOKUP(RIGHT(LEFT(A121,3),1),'JAN_変換'!$A$2:$B$11,2,FALSE)</f>
        <v>#N/A</v>
      </c>
      <c r="AA121" s="10">
        <f t="shared" si="21"/>
      </c>
      <c r="AB121" s="10">
        <f t="shared" si="22"/>
      </c>
      <c r="AC121" s="10" t="e">
        <f>VLOOKUP(RIGHT(LEFT(A121,6),1),'JAN_変換'!$A$2:$B$11,2,FALSE)</f>
        <v>#N/A</v>
      </c>
      <c r="AD121" s="10" t="e">
        <f>VLOOKUP(RIGHT(LEFT(A121,7),1),'JAN_変換'!$A$2:$B$11,2,FALSE)</f>
        <v>#N/A</v>
      </c>
      <c r="AE121" s="10" t="e">
        <f>VLOOKUP(RIGHT(LEFT(A121,8),1),'JAN_変換'!$C$2:$D$11,2,FALSE)</f>
        <v>#N/A</v>
      </c>
      <c r="AF121" s="10" t="e">
        <f>VLOOKUP(RIGHT(LEFT(A121,9),1),'JAN_変換'!$C$2:$D$11,2,FALSE)</f>
        <v>#N/A</v>
      </c>
      <c r="AG121" s="10" t="e">
        <f>VLOOKUP(RIGHT(LEFT(A121,10),1),'JAN_変換'!$C$2:$D$11,2,FALSE)</f>
        <v>#N/A</v>
      </c>
      <c r="AH121" s="10" t="e">
        <f>VLOOKUP(RIGHT(LEFT(A121,11),1),'JAN_変換'!$C$2:$D$11,2,FALSE)</f>
        <v>#N/A</v>
      </c>
      <c r="AI121" s="10" t="e">
        <f>VLOOKUP(RIGHT(LEFT(A121,12),1),'JAN_変換'!$C$2:$D$11,2,FALSE)</f>
        <v>#N/A</v>
      </c>
      <c r="AJ121" s="10" t="e">
        <f>VLOOKUP(RIGHT(LEFT(A121,13),1),'JAN_変換'!$C$2:$D$11,2,FALSE)</f>
        <v>#N/A</v>
      </c>
      <c r="AL121" s="3" t="e">
        <f t="shared" si="23"/>
        <v>#N/A</v>
      </c>
      <c r="AM121" s="3" t="e">
        <f t="shared" si="24"/>
        <v>#VALUE!</v>
      </c>
    </row>
    <row r="122" spans="1:39" ht="24" customHeight="1">
      <c r="A122" s="13"/>
      <c r="B122" s="26">
        <f>IF(A122="","",AL122)</f>
      </c>
      <c r="C122" s="27">
        <f t="shared" si="25"/>
      </c>
      <c r="D122" s="22">
        <f>IF(A122="","",VLOOKUP(A122,JAN13_DB!$A:$H,2,FALSE))</f>
      </c>
      <c r="E122" s="22">
        <f>IF(A122="","",VLOOKUP(A122,JAN13_DB!$A:$H,3,FALSE))</f>
      </c>
      <c r="F122" s="21">
        <f>IF(A122="","",VLOOKUP(A122,JAN13_DB!$A:$H,4,FALSE))</f>
      </c>
      <c r="G122" s="21">
        <f>IF(A122="","",VLOOKUP(A122,JAN13_DB!$A:$H,5,FALSE))</f>
      </c>
      <c r="H122" s="21">
        <f>IF(A122="","",VLOOKUP(A122,JAN13_DB!$A:$H,6,FALSE))</f>
      </c>
      <c r="I122" s="21">
        <f>IF(A122="","",VLOOKUP(A122,JAN13_DB!$A:$H,7,FALSE))</f>
      </c>
      <c r="J122" s="14">
        <f>IF(A122="","",IF(VLOOKUP(A122,JAN13_DB!$A:$H,8,FALSE)=0,"",VLOOKUP(A122,JAN13_DB!$A:$H,8,FALSE)))</f>
      </c>
      <c r="L122" s="3">
        <f t="shared" si="7"/>
      </c>
      <c r="M122" s="3">
        <f t="shared" si="8"/>
      </c>
      <c r="N122" s="3">
        <f t="shared" si="9"/>
      </c>
      <c r="O122" s="3">
        <f t="shared" si="10"/>
      </c>
      <c r="P122" s="3">
        <f t="shared" si="11"/>
      </c>
      <c r="Q122" s="3">
        <f t="shared" si="12"/>
      </c>
      <c r="R122" s="3">
        <f t="shared" si="13"/>
      </c>
      <c r="S122" s="3">
        <f t="shared" si="14"/>
      </c>
      <c r="T122" s="3">
        <f t="shared" si="15"/>
      </c>
      <c r="U122" s="3">
        <f t="shared" si="16"/>
      </c>
      <c r="V122" s="3">
        <f t="shared" si="17"/>
      </c>
      <c r="W122" s="3">
        <f t="shared" si="18"/>
      </c>
      <c r="X122" s="3">
        <f t="shared" si="19"/>
      </c>
      <c r="Y122" s="3">
        <f t="shared" si="20"/>
      </c>
      <c r="Z122" s="10" t="e">
        <f>VLOOKUP(RIGHT(LEFT(A122,3),1),'JAN_変換'!$A$2:$B$11,2,FALSE)</f>
        <v>#N/A</v>
      </c>
      <c r="AA122" s="10">
        <f t="shared" si="21"/>
      </c>
      <c r="AB122" s="10">
        <f t="shared" si="22"/>
      </c>
      <c r="AC122" s="10" t="e">
        <f>VLOOKUP(RIGHT(LEFT(A122,6),1),'JAN_変換'!$A$2:$B$11,2,FALSE)</f>
        <v>#N/A</v>
      </c>
      <c r="AD122" s="10" t="e">
        <f>VLOOKUP(RIGHT(LEFT(A122,7),1),'JAN_変換'!$A$2:$B$11,2,FALSE)</f>
        <v>#N/A</v>
      </c>
      <c r="AE122" s="10" t="e">
        <f>VLOOKUP(RIGHT(LEFT(A122,8),1),'JAN_変換'!$C$2:$D$11,2,FALSE)</f>
        <v>#N/A</v>
      </c>
      <c r="AF122" s="10" t="e">
        <f>VLOOKUP(RIGHT(LEFT(A122,9),1),'JAN_変換'!$C$2:$D$11,2,FALSE)</f>
        <v>#N/A</v>
      </c>
      <c r="AG122" s="10" t="e">
        <f>VLOOKUP(RIGHT(LEFT(A122,10),1),'JAN_変換'!$C$2:$D$11,2,FALSE)</f>
        <v>#N/A</v>
      </c>
      <c r="AH122" s="10" t="e">
        <f>VLOOKUP(RIGHT(LEFT(A122,11),1),'JAN_変換'!$C$2:$D$11,2,FALSE)</f>
        <v>#N/A</v>
      </c>
      <c r="AI122" s="10" t="e">
        <f>VLOOKUP(RIGHT(LEFT(A122,12),1),'JAN_変換'!$C$2:$D$11,2,FALSE)</f>
        <v>#N/A</v>
      </c>
      <c r="AJ122" s="10" t="e">
        <f>VLOOKUP(RIGHT(LEFT(A122,13),1),'JAN_変換'!$C$2:$D$11,2,FALSE)</f>
        <v>#N/A</v>
      </c>
      <c r="AL122" s="3" t="e">
        <f t="shared" si="23"/>
        <v>#N/A</v>
      </c>
      <c r="AM122" s="3" t="e">
        <f t="shared" si="24"/>
        <v>#VALUE!</v>
      </c>
    </row>
    <row r="123" spans="1:39" ht="24" customHeight="1">
      <c r="A123" s="13"/>
      <c r="B123" s="26">
        <f>IF(A123="","",AL123)</f>
      </c>
      <c r="C123" s="27">
        <f t="shared" si="25"/>
      </c>
      <c r="D123" s="22">
        <f>IF(A123="","",VLOOKUP(A123,JAN13_DB!$A:$H,2,FALSE))</f>
      </c>
      <c r="E123" s="22">
        <f>IF(A123="","",VLOOKUP(A123,JAN13_DB!$A:$H,3,FALSE))</f>
      </c>
      <c r="F123" s="21">
        <f>IF(A123="","",VLOOKUP(A123,JAN13_DB!$A:$H,4,FALSE))</f>
      </c>
      <c r="G123" s="21">
        <f>IF(A123="","",VLOOKUP(A123,JAN13_DB!$A:$H,5,FALSE))</f>
      </c>
      <c r="H123" s="21">
        <f>IF(A123="","",VLOOKUP(A123,JAN13_DB!$A:$H,6,FALSE))</f>
      </c>
      <c r="I123" s="21">
        <f>IF(A123="","",VLOOKUP(A123,JAN13_DB!$A:$H,7,FALSE))</f>
      </c>
      <c r="J123" s="14">
        <f>IF(A123="","",IF(VLOOKUP(A123,JAN13_DB!$A:$H,8,FALSE)=0,"",VLOOKUP(A123,JAN13_DB!$A:$H,8,FALSE)))</f>
      </c>
      <c r="L123" s="3">
        <f t="shared" si="7"/>
      </c>
      <c r="M123" s="3">
        <f t="shared" si="8"/>
      </c>
      <c r="N123" s="3">
        <f t="shared" si="9"/>
      </c>
      <c r="O123" s="3">
        <f t="shared" si="10"/>
      </c>
      <c r="P123" s="3">
        <f t="shared" si="11"/>
      </c>
      <c r="Q123" s="3">
        <f t="shared" si="12"/>
      </c>
      <c r="R123" s="3">
        <f t="shared" si="13"/>
      </c>
      <c r="S123" s="3">
        <f t="shared" si="14"/>
      </c>
      <c r="T123" s="3">
        <f t="shared" si="15"/>
      </c>
      <c r="U123" s="3">
        <f t="shared" si="16"/>
      </c>
      <c r="V123" s="3">
        <f t="shared" si="17"/>
      </c>
      <c r="W123" s="3">
        <f t="shared" si="18"/>
      </c>
      <c r="X123" s="3">
        <f t="shared" si="19"/>
      </c>
      <c r="Y123" s="3">
        <f t="shared" si="20"/>
      </c>
      <c r="Z123" s="10" t="e">
        <f>VLOOKUP(RIGHT(LEFT(A123,3),1),'JAN_変換'!$A$2:$B$11,2,FALSE)</f>
        <v>#N/A</v>
      </c>
      <c r="AA123" s="10">
        <f t="shared" si="21"/>
      </c>
      <c r="AB123" s="10">
        <f t="shared" si="22"/>
      </c>
      <c r="AC123" s="10" t="e">
        <f>VLOOKUP(RIGHT(LEFT(A123,6),1),'JAN_変換'!$A$2:$B$11,2,FALSE)</f>
        <v>#N/A</v>
      </c>
      <c r="AD123" s="10" t="e">
        <f>VLOOKUP(RIGHT(LEFT(A123,7),1),'JAN_変換'!$A$2:$B$11,2,FALSE)</f>
        <v>#N/A</v>
      </c>
      <c r="AE123" s="10" t="e">
        <f>VLOOKUP(RIGHT(LEFT(A123,8),1),'JAN_変換'!$C$2:$D$11,2,FALSE)</f>
        <v>#N/A</v>
      </c>
      <c r="AF123" s="10" t="e">
        <f>VLOOKUP(RIGHT(LEFT(A123,9),1),'JAN_変換'!$C$2:$D$11,2,FALSE)</f>
        <v>#N/A</v>
      </c>
      <c r="AG123" s="10" t="e">
        <f>VLOOKUP(RIGHT(LEFT(A123,10),1),'JAN_変換'!$C$2:$D$11,2,FALSE)</f>
        <v>#N/A</v>
      </c>
      <c r="AH123" s="10" t="e">
        <f>VLOOKUP(RIGHT(LEFT(A123,11),1),'JAN_変換'!$C$2:$D$11,2,FALSE)</f>
        <v>#N/A</v>
      </c>
      <c r="AI123" s="10" t="e">
        <f>VLOOKUP(RIGHT(LEFT(A123,12),1),'JAN_変換'!$C$2:$D$11,2,FALSE)</f>
        <v>#N/A</v>
      </c>
      <c r="AJ123" s="10" t="e">
        <f>VLOOKUP(RIGHT(LEFT(A123,13),1),'JAN_変換'!$C$2:$D$11,2,FALSE)</f>
        <v>#N/A</v>
      </c>
      <c r="AL123" s="3" t="e">
        <f t="shared" si="23"/>
        <v>#N/A</v>
      </c>
      <c r="AM123" s="3" t="e">
        <f t="shared" si="24"/>
        <v>#VALUE!</v>
      </c>
    </row>
    <row r="124" spans="1:39" ht="24" customHeight="1">
      <c r="A124" s="13"/>
      <c r="B124" s="26">
        <f>IF(A124="","",AL124)</f>
      </c>
      <c r="C124" s="27">
        <f t="shared" si="25"/>
      </c>
      <c r="D124" s="22">
        <f>IF(A124="","",VLOOKUP(A124,JAN13_DB!$A:$H,2,FALSE))</f>
      </c>
      <c r="E124" s="22">
        <f>IF(A124="","",VLOOKUP(A124,JAN13_DB!$A:$H,3,FALSE))</f>
      </c>
      <c r="F124" s="21">
        <f>IF(A124="","",VLOOKUP(A124,JAN13_DB!$A:$H,4,FALSE))</f>
      </c>
      <c r="G124" s="21">
        <f>IF(A124="","",VLOOKUP(A124,JAN13_DB!$A:$H,5,FALSE))</f>
      </c>
      <c r="H124" s="21">
        <f>IF(A124="","",VLOOKUP(A124,JAN13_DB!$A:$H,6,FALSE))</f>
      </c>
      <c r="I124" s="21">
        <f>IF(A124="","",VLOOKUP(A124,JAN13_DB!$A:$H,7,FALSE))</f>
      </c>
      <c r="J124" s="14">
        <f>IF(A124="","",IF(VLOOKUP(A124,JAN13_DB!$A:$H,8,FALSE)=0,"",VLOOKUP(A124,JAN13_DB!$A:$H,8,FALSE)))</f>
      </c>
      <c r="L124" s="3">
        <f t="shared" si="7"/>
      </c>
      <c r="M124" s="3">
        <f t="shared" si="8"/>
      </c>
      <c r="N124" s="3">
        <f t="shared" si="9"/>
      </c>
      <c r="O124" s="3">
        <f t="shared" si="10"/>
      </c>
      <c r="P124" s="3">
        <f t="shared" si="11"/>
      </c>
      <c r="Q124" s="3">
        <f t="shared" si="12"/>
      </c>
      <c r="R124" s="3">
        <f t="shared" si="13"/>
      </c>
      <c r="S124" s="3">
        <f t="shared" si="14"/>
      </c>
      <c r="T124" s="3">
        <f t="shared" si="15"/>
      </c>
      <c r="U124" s="3">
        <f t="shared" si="16"/>
      </c>
      <c r="V124" s="3">
        <f t="shared" si="17"/>
      </c>
      <c r="W124" s="3">
        <f t="shared" si="18"/>
      </c>
      <c r="X124" s="3">
        <f t="shared" si="19"/>
      </c>
      <c r="Y124" s="3">
        <f t="shared" si="20"/>
      </c>
      <c r="Z124" s="10" t="e">
        <f>VLOOKUP(RIGHT(LEFT(A124,3),1),'JAN_変換'!$A$2:$B$11,2,FALSE)</f>
        <v>#N/A</v>
      </c>
      <c r="AA124" s="10">
        <f t="shared" si="21"/>
      </c>
      <c r="AB124" s="10">
        <f t="shared" si="22"/>
      </c>
      <c r="AC124" s="10" t="e">
        <f>VLOOKUP(RIGHT(LEFT(A124,6),1),'JAN_変換'!$A$2:$B$11,2,FALSE)</f>
        <v>#N/A</v>
      </c>
      <c r="AD124" s="10" t="e">
        <f>VLOOKUP(RIGHT(LEFT(A124,7),1),'JAN_変換'!$A$2:$B$11,2,FALSE)</f>
        <v>#N/A</v>
      </c>
      <c r="AE124" s="10" t="e">
        <f>VLOOKUP(RIGHT(LEFT(A124,8),1),'JAN_変換'!$C$2:$D$11,2,FALSE)</f>
        <v>#N/A</v>
      </c>
      <c r="AF124" s="10" t="e">
        <f>VLOOKUP(RIGHT(LEFT(A124,9),1),'JAN_変換'!$C$2:$D$11,2,FALSE)</f>
        <v>#N/A</v>
      </c>
      <c r="AG124" s="10" t="e">
        <f>VLOOKUP(RIGHT(LEFT(A124,10),1),'JAN_変換'!$C$2:$D$11,2,FALSE)</f>
        <v>#N/A</v>
      </c>
      <c r="AH124" s="10" t="e">
        <f>VLOOKUP(RIGHT(LEFT(A124,11),1),'JAN_変換'!$C$2:$D$11,2,FALSE)</f>
        <v>#N/A</v>
      </c>
      <c r="AI124" s="10" t="e">
        <f>VLOOKUP(RIGHT(LEFT(A124,12),1),'JAN_変換'!$C$2:$D$11,2,FALSE)</f>
        <v>#N/A</v>
      </c>
      <c r="AJ124" s="10" t="e">
        <f>VLOOKUP(RIGHT(LEFT(A124,13),1),'JAN_変換'!$C$2:$D$11,2,FALSE)</f>
        <v>#N/A</v>
      </c>
      <c r="AL124" s="3" t="e">
        <f t="shared" si="23"/>
        <v>#N/A</v>
      </c>
      <c r="AM124" s="3" t="e">
        <f t="shared" si="24"/>
        <v>#VALUE!</v>
      </c>
    </row>
    <row r="125" spans="1:39" ht="24" customHeight="1">
      <c r="A125" s="13"/>
      <c r="B125" s="26">
        <f>IF(A125="","",AL125)</f>
      </c>
      <c r="C125" s="27">
        <f t="shared" si="25"/>
      </c>
      <c r="D125" s="22">
        <f>IF(A125="","",VLOOKUP(A125,JAN13_DB!$A:$H,2,FALSE))</f>
      </c>
      <c r="E125" s="22">
        <f>IF(A125="","",VLOOKUP(A125,JAN13_DB!$A:$H,3,FALSE))</f>
      </c>
      <c r="F125" s="21">
        <f>IF(A125="","",VLOOKUP(A125,JAN13_DB!$A:$H,4,FALSE))</f>
      </c>
      <c r="G125" s="21">
        <f>IF(A125="","",VLOOKUP(A125,JAN13_DB!$A:$H,5,FALSE))</f>
      </c>
      <c r="H125" s="21">
        <f>IF(A125="","",VLOOKUP(A125,JAN13_DB!$A:$H,6,FALSE))</f>
      </c>
      <c r="I125" s="21">
        <f>IF(A125="","",VLOOKUP(A125,JAN13_DB!$A:$H,7,FALSE))</f>
      </c>
      <c r="J125" s="14">
        <f>IF(A125="","",IF(VLOOKUP(A125,JAN13_DB!$A:$H,8,FALSE)=0,"",VLOOKUP(A125,JAN13_DB!$A:$H,8,FALSE)))</f>
      </c>
      <c r="L125" s="3">
        <f t="shared" si="7"/>
      </c>
      <c r="M125" s="3">
        <f t="shared" si="8"/>
      </c>
      <c r="N125" s="3">
        <f t="shared" si="9"/>
      </c>
      <c r="O125" s="3">
        <f t="shared" si="10"/>
      </c>
      <c r="P125" s="3">
        <f t="shared" si="11"/>
      </c>
      <c r="Q125" s="3">
        <f t="shared" si="12"/>
      </c>
      <c r="R125" s="3">
        <f t="shared" si="13"/>
      </c>
      <c r="S125" s="3">
        <f t="shared" si="14"/>
      </c>
      <c r="T125" s="3">
        <f t="shared" si="15"/>
      </c>
      <c r="U125" s="3">
        <f t="shared" si="16"/>
      </c>
      <c r="V125" s="3">
        <f t="shared" si="17"/>
      </c>
      <c r="W125" s="3">
        <f t="shared" si="18"/>
      </c>
      <c r="X125" s="3">
        <f t="shared" si="19"/>
      </c>
      <c r="Y125" s="3">
        <f t="shared" si="20"/>
      </c>
      <c r="Z125" s="10" t="e">
        <f>VLOOKUP(RIGHT(LEFT(A125,3),1),'JAN_変換'!$A$2:$B$11,2,FALSE)</f>
        <v>#N/A</v>
      </c>
      <c r="AA125" s="10">
        <f t="shared" si="21"/>
      </c>
      <c r="AB125" s="10">
        <f t="shared" si="22"/>
      </c>
      <c r="AC125" s="10" t="e">
        <f>VLOOKUP(RIGHT(LEFT(A125,6),1),'JAN_変換'!$A$2:$B$11,2,FALSE)</f>
        <v>#N/A</v>
      </c>
      <c r="AD125" s="10" t="e">
        <f>VLOOKUP(RIGHT(LEFT(A125,7),1),'JAN_変換'!$A$2:$B$11,2,FALSE)</f>
        <v>#N/A</v>
      </c>
      <c r="AE125" s="10" t="e">
        <f>VLOOKUP(RIGHT(LEFT(A125,8),1),'JAN_変換'!$C$2:$D$11,2,FALSE)</f>
        <v>#N/A</v>
      </c>
      <c r="AF125" s="10" t="e">
        <f>VLOOKUP(RIGHT(LEFT(A125,9),1),'JAN_変換'!$C$2:$D$11,2,FALSE)</f>
        <v>#N/A</v>
      </c>
      <c r="AG125" s="10" t="e">
        <f>VLOOKUP(RIGHT(LEFT(A125,10),1),'JAN_変換'!$C$2:$D$11,2,FALSE)</f>
        <v>#N/A</v>
      </c>
      <c r="AH125" s="10" t="e">
        <f>VLOOKUP(RIGHT(LEFT(A125,11),1),'JAN_変換'!$C$2:$D$11,2,FALSE)</f>
        <v>#N/A</v>
      </c>
      <c r="AI125" s="10" t="e">
        <f>VLOOKUP(RIGHT(LEFT(A125,12),1),'JAN_変換'!$C$2:$D$11,2,FALSE)</f>
        <v>#N/A</v>
      </c>
      <c r="AJ125" s="10" t="e">
        <f>VLOOKUP(RIGHT(LEFT(A125,13),1),'JAN_変換'!$C$2:$D$11,2,FALSE)</f>
        <v>#N/A</v>
      </c>
      <c r="AL125" s="3" t="e">
        <f t="shared" si="23"/>
        <v>#N/A</v>
      </c>
      <c r="AM125" s="3" t="e">
        <f t="shared" si="24"/>
        <v>#VALUE!</v>
      </c>
    </row>
    <row r="126" spans="1:39" ht="24" customHeight="1">
      <c r="A126" s="13"/>
      <c r="B126" s="26">
        <f>IF(A126="","",AL126)</f>
      </c>
      <c r="C126" s="27">
        <f t="shared" si="25"/>
      </c>
      <c r="D126" s="22">
        <f>IF(A126="","",VLOOKUP(A126,JAN13_DB!$A:$H,2,FALSE))</f>
      </c>
      <c r="E126" s="22">
        <f>IF(A126="","",VLOOKUP(A126,JAN13_DB!$A:$H,3,FALSE))</f>
      </c>
      <c r="F126" s="21">
        <f>IF(A126="","",VLOOKUP(A126,JAN13_DB!$A:$H,4,FALSE))</f>
      </c>
      <c r="G126" s="21">
        <f>IF(A126="","",VLOOKUP(A126,JAN13_DB!$A:$H,5,FALSE))</f>
      </c>
      <c r="H126" s="21">
        <f>IF(A126="","",VLOOKUP(A126,JAN13_DB!$A:$H,6,FALSE))</f>
      </c>
      <c r="I126" s="21">
        <f>IF(A126="","",VLOOKUP(A126,JAN13_DB!$A:$H,7,FALSE))</f>
      </c>
      <c r="J126" s="14">
        <f>IF(A126="","",IF(VLOOKUP(A126,JAN13_DB!$A:$H,8,FALSE)=0,"",VLOOKUP(A126,JAN13_DB!$A:$H,8,FALSE)))</f>
      </c>
      <c r="L126" s="3">
        <f t="shared" si="7"/>
      </c>
      <c r="M126" s="3">
        <f t="shared" si="8"/>
      </c>
      <c r="N126" s="3">
        <f t="shared" si="9"/>
      </c>
      <c r="O126" s="3">
        <f t="shared" si="10"/>
      </c>
      <c r="P126" s="3">
        <f t="shared" si="11"/>
      </c>
      <c r="Q126" s="3">
        <f t="shared" si="12"/>
      </c>
      <c r="R126" s="3">
        <f t="shared" si="13"/>
      </c>
      <c r="S126" s="3">
        <f t="shared" si="14"/>
      </c>
      <c r="T126" s="3">
        <f t="shared" si="15"/>
      </c>
      <c r="U126" s="3">
        <f t="shared" si="16"/>
      </c>
      <c r="V126" s="3">
        <f t="shared" si="17"/>
      </c>
      <c r="W126" s="3">
        <f t="shared" si="18"/>
      </c>
      <c r="X126" s="3">
        <f t="shared" si="19"/>
      </c>
      <c r="Y126" s="3">
        <f t="shared" si="20"/>
      </c>
      <c r="Z126" s="10" t="e">
        <f>VLOOKUP(RIGHT(LEFT(A126,3),1),'JAN_変換'!$A$2:$B$11,2,FALSE)</f>
        <v>#N/A</v>
      </c>
      <c r="AA126" s="10">
        <f t="shared" si="21"/>
      </c>
      <c r="AB126" s="10">
        <f t="shared" si="22"/>
      </c>
      <c r="AC126" s="10" t="e">
        <f>VLOOKUP(RIGHT(LEFT(A126,6),1),'JAN_変換'!$A$2:$B$11,2,FALSE)</f>
        <v>#N/A</v>
      </c>
      <c r="AD126" s="10" t="e">
        <f>VLOOKUP(RIGHT(LEFT(A126,7),1),'JAN_変換'!$A$2:$B$11,2,FALSE)</f>
        <v>#N/A</v>
      </c>
      <c r="AE126" s="10" t="e">
        <f>VLOOKUP(RIGHT(LEFT(A126,8),1),'JAN_変換'!$C$2:$D$11,2,FALSE)</f>
        <v>#N/A</v>
      </c>
      <c r="AF126" s="10" t="e">
        <f>VLOOKUP(RIGHT(LEFT(A126,9),1),'JAN_変換'!$C$2:$D$11,2,FALSE)</f>
        <v>#N/A</v>
      </c>
      <c r="AG126" s="10" t="e">
        <f>VLOOKUP(RIGHT(LEFT(A126,10),1),'JAN_変換'!$C$2:$D$11,2,FALSE)</f>
        <v>#N/A</v>
      </c>
      <c r="AH126" s="10" t="e">
        <f>VLOOKUP(RIGHT(LEFT(A126,11),1),'JAN_変換'!$C$2:$D$11,2,FALSE)</f>
        <v>#N/A</v>
      </c>
      <c r="AI126" s="10" t="e">
        <f>VLOOKUP(RIGHT(LEFT(A126,12),1),'JAN_変換'!$C$2:$D$11,2,FALSE)</f>
        <v>#N/A</v>
      </c>
      <c r="AJ126" s="10" t="e">
        <f>VLOOKUP(RIGHT(LEFT(A126,13),1),'JAN_変換'!$C$2:$D$11,2,FALSE)</f>
        <v>#N/A</v>
      </c>
      <c r="AL126" s="3" t="e">
        <f t="shared" si="23"/>
        <v>#N/A</v>
      </c>
      <c r="AM126" s="3" t="e">
        <f t="shared" si="24"/>
        <v>#VALUE!</v>
      </c>
    </row>
    <row r="127" spans="1:39" ht="24" customHeight="1">
      <c r="A127" s="13"/>
      <c r="B127" s="26">
        <f>IF(A127="","",AL127)</f>
      </c>
      <c r="C127" s="27">
        <f t="shared" si="25"/>
      </c>
      <c r="D127" s="22">
        <f>IF(A127="","",VLOOKUP(A127,JAN13_DB!$A:$H,2,FALSE))</f>
      </c>
      <c r="E127" s="22">
        <f>IF(A127="","",VLOOKUP(A127,JAN13_DB!$A:$H,3,FALSE))</f>
      </c>
      <c r="F127" s="21">
        <f>IF(A127="","",VLOOKUP(A127,JAN13_DB!$A:$H,4,FALSE))</f>
      </c>
      <c r="G127" s="21">
        <f>IF(A127="","",VLOOKUP(A127,JAN13_DB!$A:$H,5,FALSE))</f>
      </c>
      <c r="H127" s="21">
        <f>IF(A127="","",VLOOKUP(A127,JAN13_DB!$A:$H,6,FALSE))</f>
      </c>
      <c r="I127" s="21">
        <f>IF(A127="","",VLOOKUP(A127,JAN13_DB!$A:$H,7,FALSE))</f>
      </c>
      <c r="J127" s="14">
        <f>IF(A127="","",IF(VLOOKUP(A127,JAN13_DB!$A:$H,8,FALSE)=0,"",VLOOKUP(A127,JAN13_DB!$A:$H,8,FALSE)))</f>
      </c>
      <c r="L127" s="3">
        <f t="shared" si="7"/>
      </c>
      <c r="M127" s="3">
        <f t="shared" si="8"/>
      </c>
      <c r="N127" s="3">
        <f t="shared" si="9"/>
      </c>
      <c r="O127" s="3">
        <f t="shared" si="10"/>
      </c>
      <c r="P127" s="3">
        <f t="shared" si="11"/>
      </c>
      <c r="Q127" s="3">
        <f t="shared" si="12"/>
      </c>
      <c r="R127" s="3">
        <f t="shared" si="13"/>
      </c>
      <c r="S127" s="3">
        <f t="shared" si="14"/>
      </c>
      <c r="T127" s="3">
        <f t="shared" si="15"/>
      </c>
      <c r="U127" s="3">
        <f t="shared" si="16"/>
      </c>
      <c r="V127" s="3">
        <f t="shared" si="17"/>
      </c>
      <c r="W127" s="3">
        <f t="shared" si="18"/>
      </c>
      <c r="X127" s="3">
        <f t="shared" si="19"/>
      </c>
      <c r="Y127" s="3">
        <f t="shared" si="20"/>
      </c>
      <c r="Z127" s="10" t="e">
        <f>VLOOKUP(RIGHT(LEFT(A127,3),1),'JAN_変換'!$A$2:$B$11,2,FALSE)</f>
        <v>#N/A</v>
      </c>
      <c r="AA127" s="10">
        <f t="shared" si="21"/>
      </c>
      <c r="AB127" s="10">
        <f t="shared" si="22"/>
      </c>
      <c r="AC127" s="10" t="e">
        <f>VLOOKUP(RIGHT(LEFT(A127,6),1),'JAN_変換'!$A$2:$B$11,2,FALSE)</f>
        <v>#N/A</v>
      </c>
      <c r="AD127" s="10" t="e">
        <f>VLOOKUP(RIGHT(LEFT(A127,7),1),'JAN_変換'!$A$2:$B$11,2,FALSE)</f>
        <v>#N/A</v>
      </c>
      <c r="AE127" s="10" t="e">
        <f>VLOOKUP(RIGHT(LEFT(A127,8),1),'JAN_変換'!$C$2:$D$11,2,FALSE)</f>
        <v>#N/A</v>
      </c>
      <c r="AF127" s="10" t="e">
        <f>VLOOKUP(RIGHT(LEFT(A127,9),1),'JAN_変換'!$C$2:$D$11,2,FALSE)</f>
        <v>#N/A</v>
      </c>
      <c r="AG127" s="10" t="e">
        <f>VLOOKUP(RIGHT(LEFT(A127,10),1),'JAN_変換'!$C$2:$D$11,2,FALSE)</f>
        <v>#N/A</v>
      </c>
      <c r="AH127" s="10" t="e">
        <f>VLOOKUP(RIGHT(LEFT(A127,11),1),'JAN_変換'!$C$2:$D$11,2,FALSE)</f>
        <v>#N/A</v>
      </c>
      <c r="AI127" s="10" t="e">
        <f>VLOOKUP(RIGHT(LEFT(A127,12),1),'JAN_変換'!$C$2:$D$11,2,FALSE)</f>
        <v>#N/A</v>
      </c>
      <c r="AJ127" s="10" t="e">
        <f>VLOOKUP(RIGHT(LEFT(A127,13),1),'JAN_変換'!$C$2:$D$11,2,FALSE)</f>
        <v>#N/A</v>
      </c>
      <c r="AL127" s="3" t="e">
        <f t="shared" si="23"/>
        <v>#N/A</v>
      </c>
      <c r="AM127" s="3" t="e">
        <f t="shared" si="24"/>
        <v>#VALUE!</v>
      </c>
    </row>
    <row r="128" spans="1:39" ht="24" customHeight="1">
      <c r="A128" s="13"/>
      <c r="B128" s="26">
        <f>IF(A128="","",AL128)</f>
      </c>
      <c r="C128" s="27">
        <f t="shared" si="25"/>
      </c>
      <c r="D128" s="22">
        <f>IF(A128="","",VLOOKUP(A128,JAN13_DB!$A:$H,2,FALSE))</f>
      </c>
      <c r="E128" s="22">
        <f>IF(A128="","",VLOOKUP(A128,JAN13_DB!$A:$H,3,FALSE))</f>
      </c>
      <c r="F128" s="21">
        <f>IF(A128="","",VLOOKUP(A128,JAN13_DB!$A:$H,4,FALSE))</f>
      </c>
      <c r="G128" s="21">
        <f>IF(A128="","",VLOOKUP(A128,JAN13_DB!$A:$H,5,FALSE))</f>
      </c>
      <c r="H128" s="21">
        <f>IF(A128="","",VLOOKUP(A128,JAN13_DB!$A:$H,6,FALSE))</f>
      </c>
      <c r="I128" s="21">
        <f>IF(A128="","",VLOOKUP(A128,JAN13_DB!$A:$H,7,FALSE))</f>
      </c>
      <c r="J128" s="14">
        <f>IF(A128="","",IF(VLOOKUP(A128,JAN13_DB!$A:$H,8,FALSE)=0,"",VLOOKUP(A128,JAN13_DB!$A:$H,8,FALSE)))</f>
      </c>
      <c r="L128" s="3">
        <f t="shared" si="7"/>
      </c>
      <c r="M128" s="3">
        <f t="shared" si="8"/>
      </c>
      <c r="N128" s="3">
        <f t="shared" si="9"/>
      </c>
      <c r="O128" s="3">
        <f t="shared" si="10"/>
      </c>
      <c r="P128" s="3">
        <f t="shared" si="11"/>
      </c>
      <c r="Q128" s="3">
        <f t="shared" si="12"/>
      </c>
      <c r="R128" s="3">
        <f t="shared" si="13"/>
      </c>
      <c r="S128" s="3">
        <f t="shared" si="14"/>
      </c>
      <c r="T128" s="3">
        <f t="shared" si="15"/>
      </c>
      <c r="U128" s="3">
        <f t="shared" si="16"/>
      </c>
      <c r="V128" s="3">
        <f t="shared" si="17"/>
      </c>
      <c r="W128" s="3">
        <f t="shared" si="18"/>
      </c>
      <c r="X128" s="3">
        <f t="shared" si="19"/>
      </c>
      <c r="Y128" s="3">
        <f t="shared" si="20"/>
      </c>
      <c r="Z128" s="10" t="e">
        <f>VLOOKUP(RIGHT(LEFT(A128,3),1),'JAN_変換'!$A$2:$B$11,2,FALSE)</f>
        <v>#N/A</v>
      </c>
      <c r="AA128" s="10">
        <f t="shared" si="21"/>
      </c>
      <c r="AB128" s="10">
        <f t="shared" si="22"/>
      </c>
      <c r="AC128" s="10" t="e">
        <f>VLOOKUP(RIGHT(LEFT(A128,6),1),'JAN_変換'!$A$2:$B$11,2,FALSE)</f>
        <v>#N/A</v>
      </c>
      <c r="AD128" s="10" t="e">
        <f>VLOOKUP(RIGHT(LEFT(A128,7),1),'JAN_変換'!$A$2:$B$11,2,FALSE)</f>
        <v>#N/A</v>
      </c>
      <c r="AE128" s="10" t="e">
        <f>VLOOKUP(RIGHT(LEFT(A128,8),1),'JAN_変換'!$C$2:$D$11,2,FALSE)</f>
        <v>#N/A</v>
      </c>
      <c r="AF128" s="10" t="e">
        <f>VLOOKUP(RIGHT(LEFT(A128,9),1),'JAN_変換'!$C$2:$D$11,2,FALSE)</f>
        <v>#N/A</v>
      </c>
      <c r="AG128" s="10" t="e">
        <f>VLOOKUP(RIGHT(LEFT(A128,10),1),'JAN_変換'!$C$2:$D$11,2,FALSE)</f>
        <v>#N/A</v>
      </c>
      <c r="AH128" s="10" t="e">
        <f>VLOOKUP(RIGHT(LEFT(A128,11),1),'JAN_変換'!$C$2:$D$11,2,FALSE)</f>
        <v>#N/A</v>
      </c>
      <c r="AI128" s="10" t="e">
        <f>VLOOKUP(RIGHT(LEFT(A128,12),1),'JAN_変換'!$C$2:$D$11,2,FALSE)</f>
        <v>#N/A</v>
      </c>
      <c r="AJ128" s="10" t="e">
        <f>VLOOKUP(RIGHT(LEFT(A128,13),1),'JAN_変換'!$C$2:$D$11,2,FALSE)</f>
        <v>#N/A</v>
      </c>
      <c r="AL128" s="3" t="e">
        <f t="shared" si="23"/>
        <v>#N/A</v>
      </c>
      <c r="AM128" s="3" t="e">
        <f t="shared" si="24"/>
        <v>#VALUE!</v>
      </c>
    </row>
    <row r="129" spans="1:39" ht="24" customHeight="1">
      <c r="A129" s="13"/>
      <c r="B129" s="26">
        <f>IF(A129="","",AL129)</f>
      </c>
      <c r="C129" s="27">
        <f t="shared" si="25"/>
      </c>
      <c r="D129" s="22">
        <f>IF(A129="","",VLOOKUP(A129,JAN13_DB!$A:$H,2,FALSE))</f>
      </c>
      <c r="E129" s="22">
        <f>IF(A129="","",VLOOKUP(A129,JAN13_DB!$A:$H,3,FALSE))</f>
      </c>
      <c r="F129" s="21">
        <f>IF(A129="","",VLOOKUP(A129,JAN13_DB!$A:$H,4,FALSE))</f>
      </c>
      <c r="G129" s="21">
        <f>IF(A129="","",VLOOKUP(A129,JAN13_DB!$A:$H,5,FALSE))</f>
      </c>
      <c r="H129" s="21">
        <f>IF(A129="","",VLOOKUP(A129,JAN13_DB!$A:$H,6,FALSE))</f>
      </c>
      <c r="I129" s="21">
        <f>IF(A129="","",VLOOKUP(A129,JAN13_DB!$A:$H,7,FALSE))</f>
      </c>
      <c r="J129" s="14">
        <f>IF(A129="","",IF(VLOOKUP(A129,JAN13_DB!$A:$H,8,FALSE)=0,"",VLOOKUP(A129,JAN13_DB!$A:$H,8,FALSE)))</f>
      </c>
      <c r="L129" s="3">
        <f t="shared" si="7"/>
      </c>
      <c r="M129" s="3">
        <f t="shared" si="8"/>
      </c>
      <c r="N129" s="3">
        <f t="shared" si="9"/>
      </c>
      <c r="O129" s="3">
        <f t="shared" si="10"/>
      </c>
      <c r="P129" s="3">
        <f t="shared" si="11"/>
      </c>
      <c r="Q129" s="3">
        <f t="shared" si="12"/>
      </c>
      <c r="R129" s="3">
        <f t="shared" si="13"/>
      </c>
      <c r="S129" s="3">
        <f t="shared" si="14"/>
      </c>
      <c r="T129" s="3">
        <f t="shared" si="15"/>
      </c>
      <c r="U129" s="3">
        <f t="shared" si="16"/>
      </c>
      <c r="V129" s="3">
        <f t="shared" si="17"/>
      </c>
      <c r="W129" s="3">
        <f t="shared" si="18"/>
      </c>
      <c r="X129" s="3">
        <f t="shared" si="19"/>
      </c>
      <c r="Y129" s="3">
        <f t="shared" si="20"/>
      </c>
      <c r="Z129" s="10" t="e">
        <f>VLOOKUP(RIGHT(LEFT(A129,3),1),'JAN_変換'!$A$2:$B$11,2,FALSE)</f>
        <v>#N/A</v>
      </c>
      <c r="AA129" s="10">
        <f t="shared" si="21"/>
      </c>
      <c r="AB129" s="10">
        <f t="shared" si="22"/>
      </c>
      <c r="AC129" s="10" t="e">
        <f>VLOOKUP(RIGHT(LEFT(A129,6),1),'JAN_変換'!$A$2:$B$11,2,FALSE)</f>
        <v>#N/A</v>
      </c>
      <c r="AD129" s="10" t="e">
        <f>VLOOKUP(RIGHT(LEFT(A129,7),1),'JAN_変換'!$A$2:$B$11,2,FALSE)</f>
        <v>#N/A</v>
      </c>
      <c r="AE129" s="10" t="e">
        <f>VLOOKUP(RIGHT(LEFT(A129,8),1),'JAN_変換'!$C$2:$D$11,2,FALSE)</f>
        <v>#N/A</v>
      </c>
      <c r="AF129" s="10" t="e">
        <f>VLOOKUP(RIGHT(LEFT(A129,9),1),'JAN_変換'!$C$2:$D$11,2,FALSE)</f>
        <v>#N/A</v>
      </c>
      <c r="AG129" s="10" t="e">
        <f>VLOOKUP(RIGHT(LEFT(A129,10),1),'JAN_変換'!$C$2:$D$11,2,FALSE)</f>
        <v>#N/A</v>
      </c>
      <c r="AH129" s="10" t="e">
        <f>VLOOKUP(RIGHT(LEFT(A129,11),1),'JAN_変換'!$C$2:$D$11,2,FALSE)</f>
        <v>#N/A</v>
      </c>
      <c r="AI129" s="10" t="e">
        <f>VLOOKUP(RIGHT(LEFT(A129,12),1),'JAN_変換'!$C$2:$D$11,2,FALSE)</f>
        <v>#N/A</v>
      </c>
      <c r="AJ129" s="10" t="e">
        <f>VLOOKUP(RIGHT(LEFT(A129,13),1),'JAN_変換'!$C$2:$D$11,2,FALSE)</f>
        <v>#N/A</v>
      </c>
      <c r="AL129" s="3" t="e">
        <f t="shared" si="23"/>
        <v>#N/A</v>
      </c>
      <c r="AM129" s="3" t="e">
        <f t="shared" si="24"/>
        <v>#VALUE!</v>
      </c>
    </row>
    <row r="130" spans="1:39" ht="24" customHeight="1">
      <c r="A130" s="13"/>
      <c r="B130" s="26">
        <f>IF(A130="","",AL130)</f>
      </c>
      <c r="C130" s="27">
        <f t="shared" si="25"/>
      </c>
      <c r="D130" s="22">
        <f>IF(A130="","",VLOOKUP(A130,JAN13_DB!$A:$H,2,FALSE))</f>
      </c>
      <c r="E130" s="22">
        <f>IF(A130="","",VLOOKUP(A130,JAN13_DB!$A:$H,3,FALSE))</f>
      </c>
      <c r="F130" s="21">
        <f>IF(A130="","",VLOOKUP(A130,JAN13_DB!$A:$H,4,FALSE))</f>
      </c>
      <c r="G130" s="21">
        <f>IF(A130="","",VLOOKUP(A130,JAN13_DB!$A:$H,5,FALSE))</f>
      </c>
      <c r="H130" s="21">
        <f>IF(A130="","",VLOOKUP(A130,JAN13_DB!$A:$H,6,FALSE))</f>
      </c>
      <c r="I130" s="21">
        <f>IF(A130="","",VLOOKUP(A130,JAN13_DB!$A:$H,7,FALSE))</f>
      </c>
      <c r="J130" s="14">
        <f>IF(A130="","",IF(VLOOKUP(A130,JAN13_DB!$A:$H,8,FALSE)=0,"",VLOOKUP(A130,JAN13_DB!$A:$H,8,FALSE)))</f>
      </c>
      <c r="L130" s="3">
        <f t="shared" si="7"/>
      </c>
      <c r="M130" s="3">
        <f t="shared" si="8"/>
      </c>
      <c r="N130" s="3">
        <f t="shared" si="9"/>
      </c>
      <c r="O130" s="3">
        <f t="shared" si="10"/>
      </c>
      <c r="P130" s="3">
        <f t="shared" si="11"/>
      </c>
      <c r="Q130" s="3">
        <f t="shared" si="12"/>
      </c>
      <c r="R130" s="3">
        <f t="shared" si="13"/>
      </c>
      <c r="S130" s="3">
        <f t="shared" si="14"/>
      </c>
      <c r="T130" s="3">
        <f t="shared" si="15"/>
      </c>
      <c r="U130" s="3">
        <f t="shared" si="16"/>
      </c>
      <c r="V130" s="3">
        <f t="shared" si="17"/>
      </c>
      <c r="W130" s="3">
        <f t="shared" si="18"/>
      </c>
      <c r="X130" s="3">
        <f t="shared" si="19"/>
      </c>
      <c r="Y130" s="3">
        <f t="shared" si="20"/>
      </c>
      <c r="Z130" s="10" t="e">
        <f>VLOOKUP(RIGHT(LEFT(A130,3),1),'JAN_変換'!$A$2:$B$11,2,FALSE)</f>
        <v>#N/A</v>
      </c>
      <c r="AA130" s="10">
        <f t="shared" si="21"/>
      </c>
      <c r="AB130" s="10">
        <f t="shared" si="22"/>
      </c>
      <c r="AC130" s="10" t="e">
        <f>VLOOKUP(RIGHT(LEFT(A130,6),1),'JAN_変換'!$A$2:$B$11,2,FALSE)</f>
        <v>#N/A</v>
      </c>
      <c r="AD130" s="10" t="e">
        <f>VLOOKUP(RIGHT(LEFT(A130,7),1),'JAN_変換'!$A$2:$B$11,2,FALSE)</f>
        <v>#N/A</v>
      </c>
      <c r="AE130" s="10" t="e">
        <f>VLOOKUP(RIGHT(LEFT(A130,8),1),'JAN_変換'!$C$2:$D$11,2,FALSE)</f>
        <v>#N/A</v>
      </c>
      <c r="AF130" s="10" t="e">
        <f>VLOOKUP(RIGHT(LEFT(A130,9),1),'JAN_変換'!$C$2:$D$11,2,FALSE)</f>
        <v>#N/A</v>
      </c>
      <c r="AG130" s="10" t="e">
        <f>VLOOKUP(RIGHT(LEFT(A130,10),1),'JAN_変換'!$C$2:$D$11,2,FALSE)</f>
        <v>#N/A</v>
      </c>
      <c r="AH130" s="10" t="e">
        <f>VLOOKUP(RIGHT(LEFT(A130,11),1),'JAN_変換'!$C$2:$D$11,2,FALSE)</f>
        <v>#N/A</v>
      </c>
      <c r="AI130" s="10" t="e">
        <f>VLOOKUP(RIGHT(LEFT(A130,12),1),'JAN_変換'!$C$2:$D$11,2,FALSE)</f>
        <v>#N/A</v>
      </c>
      <c r="AJ130" s="10" t="e">
        <f>VLOOKUP(RIGHT(LEFT(A130,13),1),'JAN_変換'!$C$2:$D$11,2,FALSE)</f>
        <v>#N/A</v>
      </c>
      <c r="AL130" s="3" t="e">
        <f t="shared" si="23"/>
        <v>#N/A</v>
      </c>
      <c r="AM130" s="3" t="e">
        <f t="shared" si="24"/>
        <v>#VALUE!</v>
      </c>
    </row>
    <row r="131" spans="1:39" ht="24" customHeight="1">
      <c r="A131" s="13"/>
      <c r="B131" s="26">
        <f>IF(A131="","",AL131)</f>
      </c>
      <c r="C131" s="27">
        <f t="shared" si="25"/>
      </c>
      <c r="D131" s="22">
        <f>IF(A131="","",VLOOKUP(A131,JAN13_DB!$A:$H,2,FALSE))</f>
      </c>
      <c r="E131" s="22">
        <f>IF(A131="","",VLOOKUP(A131,JAN13_DB!$A:$H,3,FALSE))</f>
      </c>
      <c r="F131" s="21">
        <f>IF(A131="","",VLOOKUP(A131,JAN13_DB!$A:$H,4,FALSE))</f>
      </c>
      <c r="G131" s="21">
        <f>IF(A131="","",VLOOKUP(A131,JAN13_DB!$A:$H,5,FALSE))</f>
      </c>
      <c r="H131" s="21">
        <f>IF(A131="","",VLOOKUP(A131,JAN13_DB!$A:$H,6,FALSE))</f>
      </c>
      <c r="I131" s="21">
        <f>IF(A131="","",VLOOKUP(A131,JAN13_DB!$A:$H,7,FALSE))</f>
      </c>
      <c r="J131" s="14">
        <f>IF(A131="","",IF(VLOOKUP(A131,JAN13_DB!$A:$H,8,FALSE)=0,"",VLOOKUP(A131,JAN13_DB!$A:$H,8,FALSE)))</f>
      </c>
      <c r="L131" s="3">
        <f t="shared" si="7"/>
      </c>
      <c r="M131" s="3">
        <f t="shared" si="8"/>
      </c>
      <c r="N131" s="3">
        <f t="shared" si="9"/>
      </c>
      <c r="O131" s="3">
        <f t="shared" si="10"/>
      </c>
      <c r="P131" s="3">
        <f t="shared" si="11"/>
      </c>
      <c r="Q131" s="3">
        <f t="shared" si="12"/>
      </c>
      <c r="R131" s="3">
        <f t="shared" si="13"/>
      </c>
      <c r="S131" s="3">
        <f t="shared" si="14"/>
      </c>
      <c r="T131" s="3">
        <f t="shared" si="15"/>
      </c>
      <c r="U131" s="3">
        <f t="shared" si="16"/>
      </c>
      <c r="V131" s="3">
        <f t="shared" si="17"/>
      </c>
      <c r="W131" s="3">
        <f t="shared" si="18"/>
      </c>
      <c r="X131" s="3">
        <f t="shared" si="19"/>
      </c>
      <c r="Y131" s="3">
        <f t="shared" si="20"/>
      </c>
      <c r="Z131" s="10" t="e">
        <f>VLOOKUP(RIGHT(LEFT(A131,3),1),'JAN_変換'!$A$2:$B$11,2,FALSE)</f>
        <v>#N/A</v>
      </c>
      <c r="AA131" s="10">
        <f t="shared" si="21"/>
      </c>
      <c r="AB131" s="10">
        <f t="shared" si="22"/>
      </c>
      <c r="AC131" s="10" t="e">
        <f>VLOOKUP(RIGHT(LEFT(A131,6),1),'JAN_変換'!$A$2:$B$11,2,FALSE)</f>
        <v>#N/A</v>
      </c>
      <c r="AD131" s="10" t="e">
        <f>VLOOKUP(RIGHT(LEFT(A131,7),1),'JAN_変換'!$A$2:$B$11,2,FALSE)</f>
        <v>#N/A</v>
      </c>
      <c r="AE131" s="10" t="e">
        <f>VLOOKUP(RIGHT(LEFT(A131,8),1),'JAN_変換'!$C$2:$D$11,2,FALSE)</f>
        <v>#N/A</v>
      </c>
      <c r="AF131" s="10" t="e">
        <f>VLOOKUP(RIGHT(LEFT(A131,9),1),'JAN_変換'!$C$2:$D$11,2,FALSE)</f>
        <v>#N/A</v>
      </c>
      <c r="AG131" s="10" t="e">
        <f>VLOOKUP(RIGHT(LEFT(A131,10),1),'JAN_変換'!$C$2:$D$11,2,FALSE)</f>
        <v>#N/A</v>
      </c>
      <c r="AH131" s="10" t="e">
        <f>VLOOKUP(RIGHT(LEFT(A131,11),1),'JAN_変換'!$C$2:$D$11,2,FALSE)</f>
        <v>#N/A</v>
      </c>
      <c r="AI131" s="10" t="e">
        <f>VLOOKUP(RIGHT(LEFT(A131,12),1),'JAN_変換'!$C$2:$D$11,2,FALSE)</f>
        <v>#N/A</v>
      </c>
      <c r="AJ131" s="10" t="e">
        <f>VLOOKUP(RIGHT(LEFT(A131,13),1),'JAN_変換'!$C$2:$D$11,2,FALSE)</f>
        <v>#N/A</v>
      </c>
      <c r="AL131" s="3" t="e">
        <f t="shared" si="23"/>
        <v>#N/A</v>
      </c>
      <c r="AM131" s="3" t="e">
        <f t="shared" si="24"/>
        <v>#VALUE!</v>
      </c>
    </row>
    <row r="132" spans="1:39" ht="24" customHeight="1">
      <c r="A132" s="13"/>
      <c r="B132" s="26">
        <f>IF(A132="","",AL132)</f>
      </c>
      <c r="C132" s="27">
        <f t="shared" si="25"/>
      </c>
      <c r="D132" s="22">
        <f>IF(A132="","",VLOOKUP(A132,JAN13_DB!$A:$H,2,FALSE))</f>
      </c>
      <c r="E132" s="22">
        <f>IF(A132="","",VLOOKUP(A132,JAN13_DB!$A:$H,3,FALSE))</f>
      </c>
      <c r="F132" s="21">
        <f>IF(A132="","",VLOOKUP(A132,JAN13_DB!$A:$H,4,FALSE))</f>
      </c>
      <c r="G132" s="21">
        <f>IF(A132="","",VLOOKUP(A132,JAN13_DB!$A:$H,5,FALSE))</f>
      </c>
      <c r="H132" s="21">
        <f>IF(A132="","",VLOOKUP(A132,JAN13_DB!$A:$H,6,FALSE))</f>
      </c>
      <c r="I132" s="21">
        <f>IF(A132="","",VLOOKUP(A132,JAN13_DB!$A:$H,7,FALSE))</f>
      </c>
      <c r="J132" s="14">
        <f>IF(A132="","",IF(VLOOKUP(A132,JAN13_DB!$A:$H,8,FALSE)=0,"",VLOOKUP(A132,JAN13_DB!$A:$H,8,FALSE)))</f>
      </c>
      <c r="L132" s="3">
        <f t="shared" si="7"/>
      </c>
      <c r="M132" s="3">
        <f t="shared" si="8"/>
      </c>
      <c r="N132" s="3">
        <f t="shared" si="9"/>
      </c>
      <c r="O132" s="3">
        <f t="shared" si="10"/>
      </c>
      <c r="P132" s="3">
        <f t="shared" si="11"/>
      </c>
      <c r="Q132" s="3">
        <f t="shared" si="12"/>
      </c>
      <c r="R132" s="3">
        <f t="shared" si="13"/>
      </c>
      <c r="S132" s="3">
        <f t="shared" si="14"/>
      </c>
      <c r="T132" s="3">
        <f t="shared" si="15"/>
      </c>
      <c r="U132" s="3">
        <f t="shared" si="16"/>
      </c>
      <c r="V132" s="3">
        <f t="shared" si="17"/>
      </c>
      <c r="W132" s="3">
        <f t="shared" si="18"/>
      </c>
      <c r="X132" s="3">
        <f t="shared" si="19"/>
      </c>
      <c r="Y132" s="3">
        <f t="shared" si="20"/>
      </c>
      <c r="Z132" s="10" t="e">
        <f>VLOOKUP(RIGHT(LEFT(A132,3),1),'JAN_変換'!$A$2:$B$11,2,FALSE)</f>
        <v>#N/A</v>
      </c>
      <c r="AA132" s="10">
        <f t="shared" si="21"/>
      </c>
      <c r="AB132" s="10">
        <f t="shared" si="22"/>
      </c>
      <c r="AC132" s="10" t="e">
        <f>VLOOKUP(RIGHT(LEFT(A132,6),1),'JAN_変換'!$A$2:$B$11,2,FALSE)</f>
        <v>#N/A</v>
      </c>
      <c r="AD132" s="10" t="e">
        <f>VLOOKUP(RIGHT(LEFT(A132,7),1),'JAN_変換'!$A$2:$B$11,2,FALSE)</f>
        <v>#N/A</v>
      </c>
      <c r="AE132" s="10" t="e">
        <f>VLOOKUP(RIGHT(LEFT(A132,8),1),'JAN_変換'!$C$2:$D$11,2,FALSE)</f>
        <v>#N/A</v>
      </c>
      <c r="AF132" s="10" t="e">
        <f>VLOOKUP(RIGHT(LEFT(A132,9),1),'JAN_変換'!$C$2:$D$11,2,FALSE)</f>
        <v>#N/A</v>
      </c>
      <c r="AG132" s="10" t="e">
        <f>VLOOKUP(RIGHT(LEFT(A132,10),1),'JAN_変換'!$C$2:$D$11,2,FALSE)</f>
        <v>#N/A</v>
      </c>
      <c r="AH132" s="10" t="e">
        <f>VLOOKUP(RIGHT(LEFT(A132,11),1),'JAN_変換'!$C$2:$D$11,2,FALSE)</f>
        <v>#N/A</v>
      </c>
      <c r="AI132" s="10" t="e">
        <f>VLOOKUP(RIGHT(LEFT(A132,12),1),'JAN_変換'!$C$2:$D$11,2,FALSE)</f>
        <v>#N/A</v>
      </c>
      <c r="AJ132" s="10" t="e">
        <f>VLOOKUP(RIGHT(LEFT(A132,13),1),'JAN_変換'!$C$2:$D$11,2,FALSE)</f>
        <v>#N/A</v>
      </c>
      <c r="AL132" s="3" t="e">
        <f t="shared" si="23"/>
        <v>#N/A</v>
      </c>
      <c r="AM132" s="3" t="e">
        <f t="shared" si="24"/>
        <v>#VALUE!</v>
      </c>
    </row>
    <row r="133" spans="1:39" ht="24" customHeight="1">
      <c r="A133" s="13"/>
      <c r="B133" s="26">
        <f>IF(A133="","",AL133)</f>
      </c>
      <c r="C133" s="27">
        <f t="shared" si="25"/>
      </c>
      <c r="D133" s="22">
        <f>IF(A133="","",VLOOKUP(A133,JAN13_DB!$A:$H,2,FALSE))</f>
      </c>
      <c r="E133" s="22">
        <f>IF(A133="","",VLOOKUP(A133,JAN13_DB!$A:$H,3,FALSE))</f>
      </c>
      <c r="F133" s="21">
        <f>IF(A133="","",VLOOKUP(A133,JAN13_DB!$A:$H,4,FALSE))</f>
      </c>
      <c r="G133" s="21">
        <f>IF(A133="","",VLOOKUP(A133,JAN13_DB!$A:$H,5,FALSE))</f>
      </c>
      <c r="H133" s="21">
        <f>IF(A133="","",VLOOKUP(A133,JAN13_DB!$A:$H,6,FALSE))</f>
      </c>
      <c r="I133" s="21">
        <f>IF(A133="","",VLOOKUP(A133,JAN13_DB!$A:$H,7,FALSE))</f>
      </c>
      <c r="J133" s="14">
        <f>IF(A133="","",IF(VLOOKUP(A133,JAN13_DB!$A:$H,8,FALSE)=0,"",VLOOKUP(A133,JAN13_DB!$A:$H,8,FALSE)))</f>
      </c>
      <c r="L133" s="3">
        <f t="shared" si="7"/>
      </c>
      <c r="M133" s="3">
        <f t="shared" si="8"/>
      </c>
      <c r="N133" s="3">
        <f t="shared" si="9"/>
      </c>
      <c r="O133" s="3">
        <f t="shared" si="10"/>
      </c>
      <c r="P133" s="3">
        <f t="shared" si="11"/>
      </c>
      <c r="Q133" s="3">
        <f t="shared" si="12"/>
      </c>
      <c r="R133" s="3">
        <f t="shared" si="13"/>
      </c>
      <c r="S133" s="3">
        <f t="shared" si="14"/>
      </c>
      <c r="T133" s="3">
        <f t="shared" si="15"/>
      </c>
      <c r="U133" s="3">
        <f t="shared" si="16"/>
      </c>
      <c r="V133" s="3">
        <f t="shared" si="17"/>
      </c>
      <c r="W133" s="3">
        <f t="shared" si="18"/>
      </c>
      <c r="X133" s="3">
        <f t="shared" si="19"/>
      </c>
      <c r="Y133" s="3">
        <f t="shared" si="20"/>
      </c>
      <c r="Z133" s="10" t="e">
        <f>VLOOKUP(RIGHT(LEFT(A133,3),1),'JAN_変換'!$A$2:$B$11,2,FALSE)</f>
        <v>#N/A</v>
      </c>
      <c r="AA133" s="10">
        <f t="shared" si="21"/>
      </c>
      <c r="AB133" s="10">
        <f t="shared" si="22"/>
      </c>
      <c r="AC133" s="10" t="e">
        <f>VLOOKUP(RIGHT(LEFT(A133,6),1),'JAN_変換'!$A$2:$B$11,2,FALSE)</f>
        <v>#N/A</v>
      </c>
      <c r="AD133" s="10" t="e">
        <f>VLOOKUP(RIGHT(LEFT(A133,7),1),'JAN_変換'!$A$2:$B$11,2,FALSE)</f>
        <v>#N/A</v>
      </c>
      <c r="AE133" s="10" t="e">
        <f>VLOOKUP(RIGHT(LEFT(A133,8),1),'JAN_変換'!$C$2:$D$11,2,FALSE)</f>
        <v>#N/A</v>
      </c>
      <c r="AF133" s="10" t="e">
        <f>VLOOKUP(RIGHT(LEFT(A133,9),1),'JAN_変換'!$C$2:$D$11,2,FALSE)</f>
        <v>#N/A</v>
      </c>
      <c r="AG133" s="10" t="e">
        <f>VLOOKUP(RIGHT(LEFT(A133,10),1),'JAN_変換'!$C$2:$D$11,2,FALSE)</f>
        <v>#N/A</v>
      </c>
      <c r="AH133" s="10" t="e">
        <f>VLOOKUP(RIGHT(LEFT(A133,11),1),'JAN_変換'!$C$2:$D$11,2,FALSE)</f>
        <v>#N/A</v>
      </c>
      <c r="AI133" s="10" t="e">
        <f>VLOOKUP(RIGHT(LEFT(A133,12),1),'JAN_変換'!$C$2:$D$11,2,FALSE)</f>
        <v>#N/A</v>
      </c>
      <c r="AJ133" s="10" t="e">
        <f>VLOOKUP(RIGHT(LEFT(A133,13),1),'JAN_変換'!$C$2:$D$11,2,FALSE)</f>
        <v>#N/A</v>
      </c>
      <c r="AL133" s="3" t="e">
        <f t="shared" si="23"/>
        <v>#N/A</v>
      </c>
      <c r="AM133" s="3" t="e">
        <f t="shared" si="24"/>
        <v>#VALUE!</v>
      </c>
    </row>
    <row r="134" spans="1:39" ht="24" customHeight="1">
      <c r="A134" s="13"/>
      <c r="B134" s="26">
        <f>IF(A134="","",AL134)</f>
      </c>
      <c r="C134" s="27">
        <f t="shared" si="25"/>
      </c>
      <c r="D134" s="22">
        <f>IF(A134="","",VLOOKUP(A134,JAN13_DB!$A:$H,2,FALSE))</f>
      </c>
      <c r="E134" s="22">
        <f>IF(A134="","",VLOOKUP(A134,JAN13_DB!$A:$H,3,FALSE))</f>
      </c>
      <c r="F134" s="21">
        <f>IF(A134="","",VLOOKUP(A134,JAN13_DB!$A:$H,4,FALSE))</f>
      </c>
      <c r="G134" s="21">
        <f>IF(A134="","",VLOOKUP(A134,JAN13_DB!$A:$H,5,FALSE))</f>
      </c>
      <c r="H134" s="21">
        <f>IF(A134="","",VLOOKUP(A134,JAN13_DB!$A:$H,6,FALSE))</f>
      </c>
      <c r="I134" s="21">
        <f>IF(A134="","",VLOOKUP(A134,JAN13_DB!$A:$H,7,FALSE))</f>
      </c>
      <c r="J134" s="14">
        <f>IF(A134="","",IF(VLOOKUP(A134,JAN13_DB!$A:$H,8,FALSE)=0,"",VLOOKUP(A134,JAN13_DB!$A:$H,8,FALSE)))</f>
      </c>
      <c r="L134" s="3">
        <f aca="true" t="shared" si="26" ref="L134:L197">LEFT(A134,1)</f>
      </c>
      <c r="M134" s="3">
        <f aca="true" t="shared" si="27" ref="M134:M197">RIGHT(LEFT(A134,2),1)</f>
      </c>
      <c r="N134" s="3">
        <f aca="true" t="shared" si="28" ref="N134:N197">RIGHT(LEFT(A134,3),1)</f>
      </c>
      <c r="O134" s="3">
        <f aca="true" t="shared" si="29" ref="O134:O197">RIGHT(LEFT(A134,4),1)</f>
      </c>
      <c r="P134" s="3">
        <f aca="true" t="shared" si="30" ref="P134:P197">RIGHT(LEFT(A134,5),1)</f>
      </c>
      <c r="Q134" s="3">
        <f aca="true" t="shared" si="31" ref="Q134:Q197">RIGHT(LEFT(A134,6),1)</f>
      </c>
      <c r="R134" s="3">
        <f aca="true" t="shared" si="32" ref="R134:R197">RIGHT(LEFT(A134,7),1)</f>
      </c>
      <c r="S134" s="3">
        <f aca="true" t="shared" si="33" ref="S134:S197">RIGHT(LEFT(A134,8),1)</f>
      </c>
      <c r="T134" s="3">
        <f aca="true" t="shared" si="34" ref="T134:T197">RIGHT(LEFT(A134,9),1)</f>
      </c>
      <c r="U134" s="3">
        <f aca="true" t="shared" si="35" ref="U134:U197">RIGHT(LEFT(A134,10),1)</f>
      </c>
      <c r="V134" s="3">
        <f aca="true" t="shared" si="36" ref="V134:V197">RIGHT(LEFT(A134,11),1)</f>
      </c>
      <c r="W134" s="3">
        <f aca="true" t="shared" si="37" ref="W134:W197">RIGHT(LEFT(A134,12),1)</f>
      </c>
      <c r="X134" s="3">
        <f aca="true" t="shared" si="38" ref="X134:X197">RIGHT(A134,1)</f>
      </c>
      <c r="Y134" s="3">
        <f aca="true" t="shared" si="39" ref="Y134:Y197">RIGHT(LEFT(A134,2),1)</f>
      </c>
      <c r="Z134" s="10" t="e">
        <f>VLOOKUP(RIGHT(LEFT(A134,3),1),'JAN_変換'!$A$2:$B$11,2,FALSE)</f>
        <v>#N/A</v>
      </c>
      <c r="AA134" s="10">
        <f aca="true" t="shared" si="40" ref="AA134:AA197">RIGHT(LEFT(A134,4),1)</f>
      </c>
      <c r="AB134" s="10">
        <f aca="true" t="shared" si="41" ref="AB134:AB197">RIGHT(LEFT(A134,5),1)</f>
      </c>
      <c r="AC134" s="10" t="e">
        <f>VLOOKUP(RIGHT(LEFT(A134,6),1),'JAN_変換'!$A$2:$B$11,2,FALSE)</f>
        <v>#N/A</v>
      </c>
      <c r="AD134" s="10" t="e">
        <f>VLOOKUP(RIGHT(LEFT(A134,7),1),'JAN_変換'!$A$2:$B$11,2,FALSE)</f>
        <v>#N/A</v>
      </c>
      <c r="AE134" s="10" t="e">
        <f>VLOOKUP(RIGHT(LEFT(A134,8),1),'JAN_変換'!$C$2:$D$11,2,FALSE)</f>
        <v>#N/A</v>
      </c>
      <c r="AF134" s="10" t="e">
        <f>VLOOKUP(RIGHT(LEFT(A134,9),1),'JAN_変換'!$C$2:$D$11,2,FALSE)</f>
        <v>#N/A</v>
      </c>
      <c r="AG134" s="10" t="e">
        <f>VLOOKUP(RIGHT(LEFT(A134,10),1),'JAN_変換'!$C$2:$D$11,2,FALSE)</f>
        <v>#N/A</v>
      </c>
      <c r="AH134" s="10" t="e">
        <f>VLOOKUP(RIGHT(LEFT(A134,11),1),'JAN_変換'!$C$2:$D$11,2,FALSE)</f>
        <v>#N/A</v>
      </c>
      <c r="AI134" s="10" t="e">
        <f>VLOOKUP(RIGHT(LEFT(A134,12),1),'JAN_変換'!$C$2:$D$11,2,FALSE)</f>
        <v>#N/A</v>
      </c>
      <c r="AJ134" s="10" t="e">
        <f>VLOOKUP(RIGHT(LEFT(A134,13),1),'JAN_変換'!$C$2:$D$11,2,FALSE)</f>
        <v>#N/A</v>
      </c>
      <c r="AL134" s="3" t="e">
        <f aca="true" t="shared" si="42" ref="AL134:AL197">CONCATENATE("(",Y134,Z134,AA134,AB134,AC134,AD134,"|",AE134,AF134,AG134,AH134,AI134,AJ134,")")</f>
        <v>#N/A</v>
      </c>
      <c r="AM134" s="3" t="e">
        <f aca="true" t="shared" si="43" ref="AM134:AM197">RIGHT(IF((10-MOD((M134+O134+Q134+S134+U134+W134)*3+L134+N134+P134+R134+T134+V134,10))=10,0,10-MOD((M134+O134+Q134+S134+U134+W134)*3+L134+N134+P134+R134+T134+V134,10)),1)</f>
        <v>#VALUE!</v>
      </c>
    </row>
    <row r="135" spans="1:39" ht="24" customHeight="1">
      <c r="A135" s="13"/>
      <c r="B135" s="26">
        <f>IF(A135="","",AL135)</f>
      </c>
      <c r="C135" s="27">
        <f t="shared" si="25"/>
      </c>
      <c r="D135" s="22">
        <f>IF(A135="","",VLOOKUP(A135,JAN13_DB!$A:$H,2,FALSE))</f>
      </c>
      <c r="E135" s="22">
        <f>IF(A135="","",VLOOKUP(A135,JAN13_DB!$A:$H,3,FALSE))</f>
      </c>
      <c r="F135" s="21">
        <f>IF(A135="","",VLOOKUP(A135,JAN13_DB!$A:$H,4,FALSE))</f>
      </c>
      <c r="G135" s="21">
        <f>IF(A135="","",VLOOKUP(A135,JAN13_DB!$A:$H,5,FALSE))</f>
      </c>
      <c r="H135" s="21">
        <f>IF(A135="","",VLOOKUP(A135,JAN13_DB!$A:$H,6,FALSE))</f>
      </c>
      <c r="I135" s="21">
        <f>IF(A135="","",VLOOKUP(A135,JAN13_DB!$A:$H,7,FALSE))</f>
      </c>
      <c r="J135" s="14">
        <f>IF(A135="","",IF(VLOOKUP(A135,JAN13_DB!$A:$H,8,FALSE)=0,"",VLOOKUP(A135,JAN13_DB!$A:$H,8,FALSE)))</f>
      </c>
      <c r="L135" s="3">
        <f t="shared" si="26"/>
      </c>
      <c r="M135" s="3">
        <f t="shared" si="27"/>
      </c>
      <c r="N135" s="3">
        <f t="shared" si="28"/>
      </c>
      <c r="O135" s="3">
        <f t="shared" si="29"/>
      </c>
      <c r="P135" s="3">
        <f t="shared" si="30"/>
      </c>
      <c r="Q135" s="3">
        <f t="shared" si="31"/>
      </c>
      <c r="R135" s="3">
        <f t="shared" si="32"/>
      </c>
      <c r="S135" s="3">
        <f t="shared" si="33"/>
      </c>
      <c r="T135" s="3">
        <f t="shared" si="34"/>
      </c>
      <c r="U135" s="3">
        <f t="shared" si="35"/>
      </c>
      <c r="V135" s="3">
        <f t="shared" si="36"/>
      </c>
      <c r="W135" s="3">
        <f t="shared" si="37"/>
      </c>
      <c r="X135" s="3">
        <f t="shared" si="38"/>
      </c>
      <c r="Y135" s="3">
        <f t="shared" si="39"/>
      </c>
      <c r="Z135" s="10" t="e">
        <f>VLOOKUP(RIGHT(LEFT(A135,3),1),'JAN_変換'!$A$2:$B$11,2,FALSE)</f>
        <v>#N/A</v>
      </c>
      <c r="AA135" s="10">
        <f t="shared" si="40"/>
      </c>
      <c r="AB135" s="10">
        <f t="shared" si="41"/>
      </c>
      <c r="AC135" s="10" t="e">
        <f>VLOOKUP(RIGHT(LEFT(A135,6),1),'JAN_変換'!$A$2:$B$11,2,FALSE)</f>
        <v>#N/A</v>
      </c>
      <c r="AD135" s="10" t="e">
        <f>VLOOKUP(RIGHT(LEFT(A135,7),1),'JAN_変換'!$A$2:$B$11,2,FALSE)</f>
        <v>#N/A</v>
      </c>
      <c r="AE135" s="10" t="e">
        <f>VLOOKUP(RIGHT(LEFT(A135,8),1),'JAN_変換'!$C$2:$D$11,2,FALSE)</f>
        <v>#N/A</v>
      </c>
      <c r="AF135" s="10" t="e">
        <f>VLOOKUP(RIGHT(LEFT(A135,9),1),'JAN_変換'!$C$2:$D$11,2,FALSE)</f>
        <v>#N/A</v>
      </c>
      <c r="AG135" s="10" t="e">
        <f>VLOOKUP(RIGHT(LEFT(A135,10),1),'JAN_変換'!$C$2:$D$11,2,FALSE)</f>
        <v>#N/A</v>
      </c>
      <c r="AH135" s="10" t="e">
        <f>VLOOKUP(RIGHT(LEFT(A135,11),1),'JAN_変換'!$C$2:$D$11,2,FALSE)</f>
        <v>#N/A</v>
      </c>
      <c r="AI135" s="10" t="e">
        <f>VLOOKUP(RIGHT(LEFT(A135,12),1),'JAN_変換'!$C$2:$D$11,2,FALSE)</f>
        <v>#N/A</v>
      </c>
      <c r="AJ135" s="10" t="e">
        <f>VLOOKUP(RIGHT(LEFT(A135,13),1),'JAN_変換'!$C$2:$D$11,2,FALSE)</f>
        <v>#N/A</v>
      </c>
      <c r="AL135" s="3" t="e">
        <f t="shared" si="42"/>
        <v>#N/A</v>
      </c>
      <c r="AM135" s="3" t="e">
        <f t="shared" si="43"/>
        <v>#VALUE!</v>
      </c>
    </row>
    <row r="136" spans="1:39" ht="24" customHeight="1">
      <c r="A136" s="13"/>
      <c r="B136" s="26">
        <f>IF(A136="","",AL136)</f>
      </c>
      <c r="C136" s="27">
        <f t="shared" si="25"/>
      </c>
      <c r="D136" s="22">
        <f>IF(A136="","",VLOOKUP(A136,JAN13_DB!$A:$H,2,FALSE))</f>
      </c>
      <c r="E136" s="22">
        <f>IF(A136="","",VLOOKUP(A136,JAN13_DB!$A:$H,3,FALSE))</f>
      </c>
      <c r="F136" s="21">
        <f>IF(A136="","",VLOOKUP(A136,JAN13_DB!$A:$H,4,FALSE))</f>
      </c>
      <c r="G136" s="21">
        <f>IF(A136="","",VLOOKUP(A136,JAN13_DB!$A:$H,5,FALSE))</f>
      </c>
      <c r="H136" s="21">
        <f>IF(A136="","",VLOOKUP(A136,JAN13_DB!$A:$H,6,FALSE))</f>
      </c>
      <c r="I136" s="21">
        <f>IF(A136="","",VLOOKUP(A136,JAN13_DB!$A:$H,7,FALSE))</f>
      </c>
      <c r="J136" s="14">
        <f>IF(A136="","",IF(VLOOKUP(A136,JAN13_DB!$A:$H,8,FALSE)=0,"",VLOOKUP(A136,JAN13_DB!$A:$H,8,FALSE)))</f>
      </c>
      <c r="L136" s="3">
        <f t="shared" si="26"/>
      </c>
      <c r="M136" s="3">
        <f t="shared" si="27"/>
      </c>
      <c r="N136" s="3">
        <f t="shared" si="28"/>
      </c>
      <c r="O136" s="3">
        <f t="shared" si="29"/>
      </c>
      <c r="P136" s="3">
        <f t="shared" si="30"/>
      </c>
      <c r="Q136" s="3">
        <f t="shared" si="31"/>
      </c>
      <c r="R136" s="3">
        <f t="shared" si="32"/>
      </c>
      <c r="S136" s="3">
        <f t="shared" si="33"/>
      </c>
      <c r="T136" s="3">
        <f t="shared" si="34"/>
      </c>
      <c r="U136" s="3">
        <f t="shared" si="35"/>
      </c>
      <c r="V136" s="3">
        <f t="shared" si="36"/>
      </c>
      <c r="W136" s="3">
        <f t="shared" si="37"/>
      </c>
      <c r="X136" s="3">
        <f t="shared" si="38"/>
      </c>
      <c r="Y136" s="3">
        <f t="shared" si="39"/>
      </c>
      <c r="Z136" s="10" t="e">
        <f>VLOOKUP(RIGHT(LEFT(A136,3),1),'JAN_変換'!$A$2:$B$11,2,FALSE)</f>
        <v>#N/A</v>
      </c>
      <c r="AA136" s="10">
        <f t="shared" si="40"/>
      </c>
      <c r="AB136" s="10">
        <f t="shared" si="41"/>
      </c>
      <c r="AC136" s="10" t="e">
        <f>VLOOKUP(RIGHT(LEFT(A136,6),1),'JAN_変換'!$A$2:$B$11,2,FALSE)</f>
        <v>#N/A</v>
      </c>
      <c r="AD136" s="10" t="e">
        <f>VLOOKUP(RIGHT(LEFT(A136,7),1),'JAN_変換'!$A$2:$B$11,2,FALSE)</f>
        <v>#N/A</v>
      </c>
      <c r="AE136" s="10" t="e">
        <f>VLOOKUP(RIGHT(LEFT(A136,8),1),'JAN_変換'!$C$2:$D$11,2,FALSE)</f>
        <v>#N/A</v>
      </c>
      <c r="AF136" s="10" t="e">
        <f>VLOOKUP(RIGHT(LEFT(A136,9),1),'JAN_変換'!$C$2:$D$11,2,FALSE)</f>
        <v>#N/A</v>
      </c>
      <c r="AG136" s="10" t="e">
        <f>VLOOKUP(RIGHT(LEFT(A136,10),1),'JAN_変換'!$C$2:$D$11,2,FALSE)</f>
        <v>#N/A</v>
      </c>
      <c r="AH136" s="10" t="e">
        <f>VLOOKUP(RIGHT(LEFT(A136,11),1),'JAN_変換'!$C$2:$D$11,2,FALSE)</f>
        <v>#N/A</v>
      </c>
      <c r="AI136" s="10" t="e">
        <f>VLOOKUP(RIGHT(LEFT(A136,12),1),'JAN_変換'!$C$2:$D$11,2,FALSE)</f>
        <v>#N/A</v>
      </c>
      <c r="AJ136" s="10" t="e">
        <f>VLOOKUP(RIGHT(LEFT(A136,13),1),'JAN_変換'!$C$2:$D$11,2,FALSE)</f>
        <v>#N/A</v>
      </c>
      <c r="AL136" s="3" t="e">
        <f t="shared" si="42"/>
        <v>#N/A</v>
      </c>
      <c r="AM136" s="3" t="e">
        <f t="shared" si="43"/>
        <v>#VALUE!</v>
      </c>
    </row>
    <row r="137" spans="1:39" ht="24" customHeight="1">
      <c r="A137" s="13"/>
      <c r="B137" s="26">
        <f>IF(A137="","",AL137)</f>
      </c>
      <c r="C137" s="27">
        <f t="shared" si="25"/>
      </c>
      <c r="D137" s="22">
        <f>IF(A137="","",VLOOKUP(A137,JAN13_DB!$A:$H,2,FALSE))</f>
      </c>
      <c r="E137" s="22">
        <f>IF(A137="","",VLOOKUP(A137,JAN13_DB!$A:$H,3,FALSE))</f>
      </c>
      <c r="F137" s="21">
        <f>IF(A137="","",VLOOKUP(A137,JAN13_DB!$A:$H,4,FALSE))</f>
      </c>
      <c r="G137" s="21">
        <f>IF(A137="","",VLOOKUP(A137,JAN13_DB!$A:$H,5,FALSE))</f>
      </c>
      <c r="H137" s="21">
        <f>IF(A137="","",VLOOKUP(A137,JAN13_DB!$A:$H,6,FALSE))</f>
      </c>
      <c r="I137" s="21">
        <f>IF(A137="","",VLOOKUP(A137,JAN13_DB!$A:$H,7,FALSE))</f>
      </c>
      <c r="J137" s="14">
        <f>IF(A137="","",IF(VLOOKUP(A137,JAN13_DB!$A:$H,8,FALSE)=0,"",VLOOKUP(A137,JAN13_DB!$A:$H,8,FALSE)))</f>
      </c>
      <c r="L137" s="3">
        <f t="shared" si="26"/>
      </c>
      <c r="M137" s="3">
        <f t="shared" si="27"/>
      </c>
      <c r="N137" s="3">
        <f t="shared" si="28"/>
      </c>
      <c r="O137" s="3">
        <f t="shared" si="29"/>
      </c>
      <c r="P137" s="3">
        <f t="shared" si="30"/>
      </c>
      <c r="Q137" s="3">
        <f t="shared" si="31"/>
      </c>
      <c r="R137" s="3">
        <f t="shared" si="32"/>
      </c>
      <c r="S137" s="3">
        <f t="shared" si="33"/>
      </c>
      <c r="T137" s="3">
        <f t="shared" si="34"/>
      </c>
      <c r="U137" s="3">
        <f t="shared" si="35"/>
      </c>
      <c r="V137" s="3">
        <f t="shared" si="36"/>
      </c>
      <c r="W137" s="3">
        <f t="shared" si="37"/>
      </c>
      <c r="X137" s="3">
        <f t="shared" si="38"/>
      </c>
      <c r="Y137" s="3">
        <f t="shared" si="39"/>
      </c>
      <c r="Z137" s="10" t="e">
        <f>VLOOKUP(RIGHT(LEFT(A137,3),1),'JAN_変換'!$A$2:$B$11,2,FALSE)</f>
        <v>#N/A</v>
      </c>
      <c r="AA137" s="10">
        <f t="shared" si="40"/>
      </c>
      <c r="AB137" s="10">
        <f t="shared" si="41"/>
      </c>
      <c r="AC137" s="10" t="e">
        <f>VLOOKUP(RIGHT(LEFT(A137,6),1),'JAN_変換'!$A$2:$B$11,2,FALSE)</f>
        <v>#N/A</v>
      </c>
      <c r="AD137" s="10" t="e">
        <f>VLOOKUP(RIGHT(LEFT(A137,7),1),'JAN_変換'!$A$2:$B$11,2,FALSE)</f>
        <v>#N/A</v>
      </c>
      <c r="AE137" s="10" t="e">
        <f>VLOOKUP(RIGHT(LEFT(A137,8),1),'JAN_変換'!$C$2:$D$11,2,FALSE)</f>
        <v>#N/A</v>
      </c>
      <c r="AF137" s="10" t="e">
        <f>VLOOKUP(RIGHT(LEFT(A137,9),1),'JAN_変換'!$C$2:$D$11,2,FALSE)</f>
        <v>#N/A</v>
      </c>
      <c r="AG137" s="10" t="e">
        <f>VLOOKUP(RIGHT(LEFT(A137,10),1),'JAN_変換'!$C$2:$D$11,2,FALSE)</f>
        <v>#N/A</v>
      </c>
      <c r="AH137" s="10" t="e">
        <f>VLOOKUP(RIGHT(LEFT(A137,11),1),'JAN_変換'!$C$2:$D$11,2,FALSE)</f>
        <v>#N/A</v>
      </c>
      <c r="AI137" s="10" t="e">
        <f>VLOOKUP(RIGHT(LEFT(A137,12),1),'JAN_変換'!$C$2:$D$11,2,FALSE)</f>
        <v>#N/A</v>
      </c>
      <c r="AJ137" s="10" t="e">
        <f>VLOOKUP(RIGHT(LEFT(A137,13),1),'JAN_変換'!$C$2:$D$11,2,FALSE)</f>
        <v>#N/A</v>
      </c>
      <c r="AL137" s="3" t="e">
        <f t="shared" si="42"/>
        <v>#N/A</v>
      </c>
      <c r="AM137" s="3" t="e">
        <f t="shared" si="43"/>
        <v>#VALUE!</v>
      </c>
    </row>
    <row r="138" spans="1:39" ht="24" customHeight="1">
      <c r="A138" s="13"/>
      <c r="B138" s="26">
        <f>IF(A138="","",AL138)</f>
      </c>
      <c r="C138" s="27">
        <f aca="true" t="shared" si="44" ref="C138:C201">IF(A138="","",IF(S138=AD138,"-",AD138))</f>
      </c>
      <c r="D138" s="22">
        <f>IF(A138="","",VLOOKUP(A138,JAN13_DB!$A:$H,2,FALSE))</f>
      </c>
      <c r="E138" s="22">
        <f>IF(A138="","",VLOOKUP(A138,JAN13_DB!$A:$H,3,FALSE))</f>
      </c>
      <c r="F138" s="21">
        <f>IF(A138="","",VLOOKUP(A138,JAN13_DB!$A:$H,4,FALSE))</f>
      </c>
      <c r="G138" s="21">
        <f>IF(A138="","",VLOOKUP(A138,JAN13_DB!$A:$H,5,FALSE))</f>
      </c>
      <c r="H138" s="21">
        <f>IF(A138="","",VLOOKUP(A138,JAN13_DB!$A:$H,6,FALSE))</f>
      </c>
      <c r="I138" s="21">
        <f>IF(A138="","",VLOOKUP(A138,JAN13_DB!$A:$H,7,FALSE))</f>
      </c>
      <c r="J138" s="14">
        <f>IF(A138="","",IF(VLOOKUP(A138,JAN13_DB!$A:$H,8,FALSE)=0,"",VLOOKUP(A138,JAN13_DB!$A:$H,8,FALSE)))</f>
      </c>
      <c r="L138" s="3">
        <f t="shared" si="26"/>
      </c>
      <c r="M138" s="3">
        <f t="shared" si="27"/>
      </c>
      <c r="N138" s="3">
        <f t="shared" si="28"/>
      </c>
      <c r="O138" s="3">
        <f t="shared" si="29"/>
      </c>
      <c r="P138" s="3">
        <f t="shared" si="30"/>
      </c>
      <c r="Q138" s="3">
        <f t="shared" si="31"/>
      </c>
      <c r="R138" s="3">
        <f t="shared" si="32"/>
      </c>
      <c r="S138" s="3">
        <f t="shared" si="33"/>
      </c>
      <c r="T138" s="3">
        <f t="shared" si="34"/>
      </c>
      <c r="U138" s="3">
        <f t="shared" si="35"/>
      </c>
      <c r="V138" s="3">
        <f t="shared" si="36"/>
      </c>
      <c r="W138" s="3">
        <f t="shared" si="37"/>
      </c>
      <c r="X138" s="3">
        <f t="shared" si="38"/>
      </c>
      <c r="Y138" s="3">
        <f t="shared" si="39"/>
      </c>
      <c r="Z138" s="10" t="e">
        <f>VLOOKUP(RIGHT(LEFT(A138,3),1),'JAN_変換'!$A$2:$B$11,2,FALSE)</f>
        <v>#N/A</v>
      </c>
      <c r="AA138" s="10">
        <f t="shared" si="40"/>
      </c>
      <c r="AB138" s="10">
        <f t="shared" si="41"/>
      </c>
      <c r="AC138" s="10" t="e">
        <f>VLOOKUP(RIGHT(LEFT(A138,6),1),'JAN_変換'!$A$2:$B$11,2,FALSE)</f>
        <v>#N/A</v>
      </c>
      <c r="AD138" s="10" t="e">
        <f>VLOOKUP(RIGHT(LEFT(A138,7),1),'JAN_変換'!$A$2:$B$11,2,FALSE)</f>
        <v>#N/A</v>
      </c>
      <c r="AE138" s="10" t="e">
        <f>VLOOKUP(RIGHT(LEFT(A138,8),1),'JAN_変換'!$C$2:$D$11,2,FALSE)</f>
        <v>#N/A</v>
      </c>
      <c r="AF138" s="10" t="e">
        <f>VLOOKUP(RIGHT(LEFT(A138,9),1),'JAN_変換'!$C$2:$D$11,2,FALSE)</f>
        <v>#N/A</v>
      </c>
      <c r="AG138" s="10" t="e">
        <f>VLOOKUP(RIGHT(LEFT(A138,10),1),'JAN_変換'!$C$2:$D$11,2,FALSE)</f>
        <v>#N/A</v>
      </c>
      <c r="AH138" s="10" t="e">
        <f>VLOOKUP(RIGHT(LEFT(A138,11),1),'JAN_変換'!$C$2:$D$11,2,FALSE)</f>
        <v>#N/A</v>
      </c>
      <c r="AI138" s="10" t="e">
        <f>VLOOKUP(RIGHT(LEFT(A138,12),1),'JAN_変換'!$C$2:$D$11,2,FALSE)</f>
        <v>#N/A</v>
      </c>
      <c r="AJ138" s="10" t="e">
        <f>VLOOKUP(RIGHT(LEFT(A138,13),1),'JAN_変換'!$C$2:$D$11,2,FALSE)</f>
        <v>#N/A</v>
      </c>
      <c r="AL138" s="3" t="e">
        <f t="shared" si="42"/>
        <v>#N/A</v>
      </c>
      <c r="AM138" s="3" t="e">
        <f t="shared" si="43"/>
        <v>#VALUE!</v>
      </c>
    </row>
    <row r="139" spans="1:39" ht="24" customHeight="1">
      <c r="A139" s="13"/>
      <c r="B139" s="26">
        <f>IF(A139="","",AL139)</f>
      </c>
      <c r="C139" s="27">
        <f t="shared" si="44"/>
      </c>
      <c r="D139" s="22">
        <f>IF(A139="","",VLOOKUP(A139,JAN13_DB!$A:$H,2,FALSE))</f>
      </c>
      <c r="E139" s="22">
        <f>IF(A139="","",VLOOKUP(A139,JAN13_DB!$A:$H,3,FALSE))</f>
      </c>
      <c r="F139" s="21">
        <f>IF(A139="","",VLOOKUP(A139,JAN13_DB!$A:$H,4,FALSE))</f>
      </c>
      <c r="G139" s="21">
        <f>IF(A139="","",VLOOKUP(A139,JAN13_DB!$A:$H,5,FALSE))</f>
      </c>
      <c r="H139" s="21">
        <f>IF(A139="","",VLOOKUP(A139,JAN13_DB!$A:$H,6,FALSE))</f>
      </c>
      <c r="I139" s="21">
        <f>IF(A139="","",VLOOKUP(A139,JAN13_DB!$A:$H,7,FALSE))</f>
      </c>
      <c r="J139" s="14">
        <f>IF(A139="","",IF(VLOOKUP(A139,JAN13_DB!$A:$H,8,FALSE)=0,"",VLOOKUP(A139,JAN13_DB!$A:$H,8,FALSE)))</f>
      </c>
      <c r="L139" s="3">
        <f t="shared" si="26"/>
      </c>
      <c r="M139" s="3">
        <f t="shared" si="27"/>
      </c>
      <c r="N139" s="3">
        <f t="shared" si="28"/>
      </c>
      <c r="O139" s="3">
        <f t="shared" si="29"/>
      </c>
      <c r="P139" s="3">
        <f t="shared" si="30"/>
      </c>
      <c r="Q139" s="3">
        <f t="shared" si="31"/>
      </c>
      <c r="R139" s="3">
        <f t="shared" si="32"/>
      </c>
      <c r="S139" s="3">
        <f t="shared" si="33"/>
      </c>
      <c r="T139" s="3">
        <f t="shared" si="34"/>
      </c>
      <c r="U139" s="3">
        <f t="shared" si="35"/>
      </c>
      <c r="V139" s="3">
        <f t="shared" si="36"/>
      </c>
      <c r="W139" s="3">
        <f t="shared" si="37"/>
      </c>
      <c r="X139" s="3">
        <f t="shared" si="38"/>
      </c>
      <c r="Y139" s="3">
        <f t="shared" si="39"/>
      </c>
      <c r="Z139" s="10" t="e">
        <f>VLOOKUP(RIGHT(LEFT(A139,3),1),'JAN_変換'!$A$2:$B$11,2,FALSE)</f>
        <v>#N/A</v>
      </c>
      <c r="AA139" s="10">
        <f t="shared" si="40"/>
      </c>
      <c r="AB139" s="10">
        <f t="shared" si="41"/>
      </c>
      <c r="AC139" s="10" t="e">
        <f>VLOOKUP(RIGHT(LEFT(A139,6),1),'JAN_変換'!$A$2:$B$11,2,FALSE)</f>
        <v>#N/A</v>
      </c>
      <c r="AD139" s="10" t="e">
        <f>VLOOKUP(RIGHT(LEFT(A139,7),1),'JAN_変換'!$A$2:$B$11,2,FALSE)</f>
        <v>#N/A</v>
      </c>
      <c r="AE139" s="10" t="e">
        <f>VLOOKUP(RIGHT(LEFT(A139,8),1),'JAN_変換'!$C$2:$D$11,2,FALSE)</f>
        <v>#N/A</v>
      </c>
      <c r="AF139" s="10" t="e">
        <f>VLOOKUP(RIGHT(LEFT(A139,9),1),'JAN_変換'!$C$2:$D$11,2,FALSE)</f>
        <v>#N/A</v>
      </c>
      <c r="AG139" s="10" t="e">
        <f>VLOOKUP(RIGHT(LEFT(A139,10),1),'JAN_変換'!$C$2:$D$11,2,FALSE)</f>
        <v>#N/A</v>
      </c>
      <c r="AH139" s="10" t="e">
        <f>VLOOKUP(RIGHT(LEFT(A139,11),1),'JAN_変換'!$C$2:$D$11,2,FALSE)</f>
        <v>#N/A</v>
      </c>
      <c r="AI139" s="10" t="e">
        <f>VLOOKUP(RIGHT(LEFT(A139,12),1),'JAN_変換'!$C$2:$D$11,2,FALSE)</f>
        <v>#N/A</v>
      </c>
      <c r="AJ139" s="10" t="e">
        <f>VLOOKUP(RIGHT(LEFT(A139,13),1),'JAN_変換'!$C$2:$D$11,2,FALSE)</f>
        <v>#N/A</v>
      </c>
      <c r="AL139" s="3" t="e">
        <f t="shared" si="42"/>
        <v>#N/A</v>
      </c>
      <c r="AM139" s="3" t="e">
        <f t="shared" si="43"/>
        <v>#VALUE!</v>
      </c>
    </row>
    <row r="140" spans="1:39" ht="24" customHeight="1">
      <c r="A140" s="13"/>
      <c r="B140" s="26">
        <f>IF(A140="","",AL140)</f>
      </c>
      <c r="C140" s="27">
        <f t="shared" si="44"/>
      </c>
      <c r="D140" s="22">
        <f>IF(A140="","",VLOOKUP(A140,JAN13_DB!$A:$H,2,FALSE))</f>
      </c>
      <c r="E140" s="22">
        <f>IF(A140="","",VLOOKUP(A140,JAN13_DB!$A:$H,3,FALSE))</f>
      </c>
      <c r="F140" s="21">
        <f>IF(A140="","",VLOOKUP(A140,JAN13_DB!$A:$H,4,FALSE))</f>
      </c>
      <c r="G140" s="21">
        <f>IF(A140="","",VLOOKUP(A140,JAN13_DB!$A:$H,5,FALSE))</f>
      </c>
      <c r="H140" s="21">
        <f>IF(A140="","",VLOOKUP(A140,JAN13_DB!$A:$H,6,FALSE))</f>
      </c>
      <c r="I140" s="21">
        <f>IF(A140="","",VLOOKUP(A140,JAN13_DB!$A:$H,7,FALSE))</f>
      </c>
      <c r="J140" s="14">
        <f>IF(A140="","",IF(VLOOKUP(A140,JAN13_DB!$A:$H,8,FALSE)=0,"",VLOOKUP(A140,JAN13_DB!$A:$H,8,FALSE)))</f>
      </c>
      <c r="L140" s="3">
        <f t="shared" si="26"/>
      </c>
      <c r="M140" s="3">
        <f t="shared" si="27"/>
      </c>
      <c r="N140" s="3">
        <f t="shared" si="28"/>
      </c>
      <c r="O140" s="3">
        <f t="shared" si="29"/>
      </c>
      <c r="P140" s="3">
        <f t="shared" si="30"/>
      </c>
      <c r="Q140" s="3">
        <f t="shared" si="31"/>
      </c>
      <c r="R140" s="3">
        <f t="shared" si="32"/>
      </c>
      <c r="S140" s="3">
        <f t="shared" si="33"/>
      </c>
      <c r="T140" s="3">
        <f t="shared" si="34"/>
      </c>
      <c r="U140" s="3">
        <f t="shared" si="35"/>
      </c>
      <c r="V140" s="3">
        <f t="shared" si="36"/>
      </c>
      <c r="W140" s="3">
        <f t="shared" si="37"/>
      </c>
      <c r="X140" s="3">
        <f t="shared" si="38"/>
      </c>
      <c r="Y140" s="3">
        <f t="shared" si="39"/>
      </c>
      <c r="Z140" s="10" t="e">
        <f>VLOOKUP(RIGHT(LEFT(A140,3),1),'JAN_変換'!$A$2:$B$11,2,FALSE)</f>
        <v>#N/A</v>
      </c>
      <c r="AA140" s="10">
        <f t="shared" si="40"/>
      </c>
      <c r="AB140" s="10">
        <f t="shared" si="41"/>
      </c>
      <c r="AC140" s="10" t="e">
        <f>VLOOKUP(RIGHT(LEFT(A140,6),1),'JAN_変換'!$A$2:$B$11,2,FALSE)</f>
        <v>#N/A</v>
      </c>
      <c r="AD140" s="10" t="e">
        <f>VLOOKUP(RIGHT(LEFT(A140,7),1),'JAN_変換'!$A$2:$B$11,2,FALSE)</f>
        <v>#N/A</v>
      </c>
      <c r="AE140" s="10" t="e">
        <f>VLOOKUP(RIGHT(LEFT(A140,8),1),'JAN_変換'!$C$2:$D$11,2,FALSE)</f>
        <v>#N/A</v>
      </c>
      <c r="AF140" s="10" t="e">
        <f>VLOOKUP(RIGHT(LEFT(A140,9),1),'JAN_変換'!$C$2:$D$11,2,FALSE)</f>
        <v>#N/A</v>
      </c>
      <c r="AG140" s="10" t="e">
        <f>VLOOKUP(RIGHT(LEFT(A140,10),1),'JAN_変換'!$C$2:$D$11,2,FALSE)</f>
        <v>#N/A</v>
      </c>
      <c r="AH140" s="10" t="e">
        <f>VLOOKUP(RIGHT(LEFT(A140,11),1),'JAN_変換'!$C$2:$D$11,2,FALSE)</f>
        <v>#N/A</v>
      </c>
      <c r="AI140" s="10" t="e">
        <f>VLOOKUP(RIGHT(LEFT(A140,12),1),'JAN_変換'!$C$2:$D$11,2,FALSE)</f>
        <v>#N/A</v>
      </c>
      <c r="AJ140" s="10" t="e">
        <f>VLOOKUP(RIGHT(LEFT(A140,13),1),'JAN_変換'!$C$2:$D$11,2,FALSE)</f>
        <v>#N/A</v>
      </c>
      <c r="AL140" s="3" t="e">
        <f t="shared" si="42"/>
        <v>#N/A</v>
      </c>
      <c r="AM140" s="3" t="e">
        <f t="shared" si="43"/>
        <v>#VALUE!</v>
      </c>
    </row>
    <row r="141" spans="1:39" ht="24" customHeight="1">
      <c r="A141" s="13"/>
      <c r="B141" s="26">
        <f>IF(A141="","",AL141)</f>
      </c>
      <c r="C141" s="27">
        <f t="shared" si="44"/>
      </c>
      <c r="D141" s="22">
        <f>IF(A141="","",VLOOKUP(A141,JAN13_DB!$A:$H,2,FALSE))</f>
      </c>
      <c r="E141" s="22">
        <f>IF(A141="","",VLOOKUP(A141,JAN13_DB!$A:$H,3,FALSE))</f>
      </c>
      <c r="F141" s="21">
        <f>IF(A141="","",VLOOKUP(A141,JAN13_DB!$A:$H,4,FALSE))</f>
      </c>
      <c r="G141" s="21">
        <f>IF(A141="","",VLOOKUP(A141,JAN13_DB!$A:$H,5,FALSE))</f>
      </c>
      <c r="H141" s="21">
        <f>IF(A141="","",VLOOKUP(A141,JAN13_DB!$A:$H,6,FALSE))</f>
      </c>
      <c r="I141" s="21">
        <f>IF(A141="","",VLOOKUP(A141,JAN13_DB!$A:$H,7,FALSE))</f>
      </c>
      <c r="J141" s="14">
        <f>IF(A141="","",IF(VLOOKUP(A141,JAN13_DB!$A:$H,8,FALSE)=0,"",VLOOKUP(A141,JAN13_DB!$A:$H,8,FALSE)))</f>
      </c>
      <c r="L141" s="3">
        <f t="shared" si="26"/>
      </c>
      <c r="M141" s="3">
        <f t="shared" si="27"/>
      </c>
      <c r="N141" s="3">
        <f t="shared" si="28"/>
      </c>
      <c r="O141" s="3">
        <f t="shared" si="29"/>
      </c>
      <c r="P141" s="3">
        <f t="shared" si="30"/>
      </c>
      <c r="Q141" s="3">
        <f t="shared" si="31"/>
      </c>
      <c r="R141" s="3">
        <f t="shared" si="32"/>
      </c>
      <c r="S141" s="3">
        <f t="shared" si="33"/>
      </c>
      <c r="T141" s="3">
        <f t="shared" si="34"/>
      </c>
      <c r="U141" s="3">
        <f t="shared" si="35"/>
      </c>
      <c r="V141" s="3">
        <f t="shared" si="36"/>
      </c>
      <c r="W141" s="3">
        <f t="shared" si="37"/>
      </c>
      <c r="X141" s="3">
        <f t="shared" si="38"/>
      </c>
      <c r="Y141" s="3">
        <f t="shared" si="39"/>
      </c>
      <c r="Z141" s="10" t="e">
        <f>VLOOKUP(RIGHT(LEFT(A141,3),1),'JAN_変換'!$A$2:$B$11,2,FALSE)</f>
        <v>#N/A</v>
      </c>
      <c r="AA141" s="10">
        <f t="shared" si="40"/>
      </c>
      <c r="AB141" s="10">
        <f t="shared" si="41"/>
      </c>
      <c r="AC141" s="10" t="e">
        <f>VLOOKUP(RIGHT(LEFT(A141,6),1),'JAN_変換'!$A$2:$B$11,2,FALSE)</f>
        <v>#N/A</v>
      </c>
      <c r="AD141" s="10" t="e">
        <f>VLOOKUP(RIGHT(LEFT(A141,7),1),'JAN_変換'!$A$2:$B$11,2,FALSE)</f>
        <v>#N/A</v>
      </c>
      <c r="AE141" s="10" t="e">
        <f>VLOOKUP(RIGHT(LEFT(A141,8),1),'JAN_変換'!$C$2:$D$11,2,FALSE)</f>
        <v>#N/A</v>
      </c>
      <c r="AF141" s="10" t="e">
        <f>VLOOKUP(RIGHT(LEFT(A141,9),1),'JAN_変換'!$C$2:$D$11,2,FALSE)</f>
        <v>#N/A</v>
      </c>
      <c r="AG141" s="10" t="e">
        <f>VLOOKUP(RIGHT(LEFT(A141,10),1),'JAN_変換'!$C$2:$D$11,2,FALSE)</f>
        <v>#N/A</v>
      </c>
      <c r="AH141" s="10" t="e">
        <f>VLOOKUP(RIGHT(LEFT(A141,11),1),'JAN_変換'!$C$2:$D$11,2,FALSE)</f>
        <v>#N/A</v>
      </c>
      <c r="AI141" s="10" t="e">
        <f>VLOOKUP(RIGHT(LEFT(A141,12),1),'JAN_変換'!$C$2:$D$11,2,FALSE)</f>
        <v>#N/A</v>
      </c>
      <c r="AJ141" s="10" t="e">
        <f>VLOOKUP(RIGHT(LEFT(A141,13),1),'JAN_変換'!$C$2:$D$11,2,FALSE)</f>
        <v>#N/A</v>
      </c>
      <c r="AL141" s="3" t="e">
        <f t="shared" si="42"/>
        <v>#N/A</v>
      </c>
      <c r="AM141" s="3" t="e">
        <f t="shared" si="43"/>
        <v>#VALUE!</v>
      </c>
    </row>
    <row r="142" spans="1:39" ht="24" customHeight="1">
      <c r="A142" s="13"/>
      <c r="B142" s="26">
        <f>IF(A142="","",AL142)</f>
      </c>
      <c r="C142" s="27">
        <f t="shared" si="44"/>
      </c>
      <c r="D142" s="22">
        <f>IF(A142="","",VLOOKUP(A142,JAN13_DB!$A:$H,2,FALSE))</f>
      </c>
      <c r="E142" s="22">
        <f>IF(A142="","",VLOOKUP(A142,JAN13_DB!$A:$H,3,FALSE))</f>
      </c>
      <c r="F142" s="21">
        <f>IF(A142="","",VLOOKUP(A142,JAN13_DB!$A:$H,4,FALSE))</f>
      </c>
      <c r="G142" s="21">
        <f>IF(A142="","",VLOOKUP(A142,JAN13_DB!$A:$H,5,FALSE))</f>
      </c>
      <c r="H142" s="21">
        <f>IF(A142="","",VLOOKUP(A142,JAN13_DB!$A:$H,6,FALSE))</f>
      </c>
      <c r="I142" s="21">
        <f>IF(A142="","",VLOOKUP(A142,JAN13_DB!$A:$H,7,FALSE))</f>
      </c>
      <c r="J142" s="14">
        <f>IF(A142="","",IF(VLOOKUP(A142,JAN13_DB!$A:$H,8,FALSE)=0,"",VLOOKUP(A142,JAN13_DB!$A:$H,8,FALSE)))</f>
      </c>
      <c r="L142" s="3">
        <f t="shared" si="26"/>
      </c>
      <c r="M142" s="3">
        <f t="shared" si="27"/>
      </c>
      <c r="N142" s="3">
        <f t="shared" si="28"/>
      </c>
      <c r="O142" s="3">
        <f t="shared" si="29"/>
      </c>
      <c r="P142" s="3">
        <f t="shared" si="30"/>
      </c>
      <c r="Q142" s="3">
        <f t="shared" si="31"/>
      </c>
      <c r="R142" s="3">
        <f t="shared" si="32"/>
      </c>
      <c r="S142" s="3">
        <f t="shared" si="33"/>
      </c>
      <c r="T142" s="3">
        <f t="shared" si="34"/>
      </c>
      <c r="U142" s="3">
        <f t="shared" si="35"/>
      </c>
      <c r="V142" s="3">
        <f t="shared" si="36"/>
      </c>
      <c r="W142" s="3">
        <f t="shared" si="37"/>
      </c>
      <c r="X142" s="3">
        <f t="shared" si="38"/>
      </c>
      <c r="Y142" s="3">
        <f t="shared" si="39"/>
      </c>
      <c r="Z142" s="10" t="e">
        <f>VLOOKUP(RIGHT(LEFT(A142,3),1),'JAN_変換'!$A$2:$B$11,2,FALSE)</f>
        <v>#N/A</v>
      </c>
      <c r="AA142" s="10">
        <f t="shared" si="40"/>
      </c>
      <c r="AB142" s="10">
        <f t="shared" si="41"/>
      </c>
      <c r="AC142" s="10" t="e">
        <f>VLOOKUP(RIGHT(LEFT(A142,6),1),'JAN_変換'!$A$2:$B$11,2,FALSE)</f>
        <v>#N/A</v>
      </c>
      <c r="AD142" s="10" t="e">
        <f>VLOOKUP(RIGHT(LEFT(A142,7),1),'JAN_変換'!$A$2:$B$11,2,FALSE)</f>
        <v>#N/A</v>
      </c>
      <c r="AE142" s="10" t="e">
        <f>VLOOKUP(RIGHT(LEFT(A142,8),1),'JAN_変換'!$C$2:$D$11,2,FALSE)</f>
        <v>#N/A</v>
      </c>
      <c r="AF142" s="10" t="e">
        <f>VLOOKUP(RIGHT(LEFT(A142,9),1),'JAN_変換'!$C$2:$D$11,2,FALSE)</f>
        <v>#N/A</v>
      </c>
      <c r="AG142" s="10" t="e">
        <f>VLOOKUP(RIGHT(LEFT(A142,10),1),'JAN_変換'!$C$2:$D$11,2,FALSE)</f>
        <v>#N/A</v>
      </c>
      <c r="AH142" s="10" t="e">
        <f>VLOOKUP(RIGHT(LEFT(A142,11),1),'JAN_変換'!$C$2:$D$11,2,FALSE)</f>
        <v>#N/A</v>
      </c>
      <c r="AI142" s="10" t="e">
        <f>VLOOKUP(RIGHT(LEFT(A142,12),1),'JAN_変換'!$C$2:$D$11,2,FALSE)</f>
        <v>#N/A</v>
      </c>
      <c r="AJ142" s="10" t="e">
        <f>VLOOKUP(RIGHT(LEFT(A142,13),1),'JAN_変換'!$C$2:$D$11,2,FALSE)</f>
        <v>#N/A</v>
      </c>
      <c r="AL142" s="3" t="e">
        <f t="shared" si="42"/>
        <v>#N/A</v>
      </c>
      <c r="AM142" s="3" t="e">
        <f t="shared" si="43"/>
        <v>#VALUE!</v>
      </c>
    </row>
    <row r="143" spans="1:39" ht="24" customHeight="1">
      <c r="A143" s="13"/>
      <c r="B143" s="26">
        <f>IF(A143="","",AL143)</f>
      </c>
      <c r="C143" s="27">
        <f t="shared" si="44"/>
      </c>
      <c r="D143" s="22">
        <f>IF(A143="","",VLOOKUP(A143,JAN13_DB!$A:$H,2,FALSE))</f>
      </c>
      <c r="E143" s="22">
        <f>IF(A143="","",VLOOKUP(A143,JAN13_DB!$A:$H,3,FALSE))</f>
      </c>
      <c r="F143" s="21">
        <f>IF(A143="","",VLOOKUP(A143,JAN13_DB!$A:$H,4,FALSE))</f>
      </c>
      <c r="G143" s="21">
        <f>IF(A143="","",VLOOKUP(A143,JAN13_DB!$A:$H,5,FALSE))</f>
      </c>
      <c r="H143" s="21">
        <f>IF(A143="","",VLOOKUP(A143,JAN13_DB!$A:$H,6,FALSE))</f>
      </c>
      <c r="I143" s="21">
        <f>IF(A143="","",VLOOKUP(A143,JAN13_DB!$A:$H,7,FALSE))</f>
      </c>
      <c r="J143" s="14">
        <f>IF(A143="","",IF(VLOOKUP(A143,JAN13_DB!$A:$H,8,FALSE)=0,"",VLOOKUP(A143,JAN13_DB!$A:$H,8,FALSE)))</f>
      </c>
      <c r="L143" s="3">
        <f t="shared" si="26"/>
      </c>
      <c r="M143" s="3">
        <f t="shared" si="27"/>
      </c>
      <c r="N143" s="3">
        <f t="shared" si="28"/>
      </c>
      <c r="O143" s="3">
        <f t="shared" si="29"/>
      </c>
      <c r="P143" s="3">
        <f t="shared" si="30"/>
      </c>
      <c r="Q143" s="3">
        <f t="shared" si="31"/>
      </c>
      <c r="R143" s="3">
        <f t="shared" si="32"/>
      </c>
      <c r="S143" s="3">
        <f t="shared" si="33"/>
      </c>
      <c r="T143" s="3">
        <f t="shared" si="34"/>
      </c>
      <c r="U143" s="3">
        <f t="shared" si="35"/>
      </c>
      <c r="V143" s="3">
        <f t="shared" si="36"/>
      </c>
      <c r="W143" s="3">
        <f t="shared" si="37"/>
      </c>
      <c r="X143" s="3">
        <f t="shared" si="38"/>
      </c>
      <c r="Y143" s="3">
        <f t="shared" si="39"/>
      </c>
      <c r="Z143" s="10" t="e">
        <f>VLOOKUP(RIGHT(LEFT(A143,3),1),'JAN_変換'!$A$2:$B$11,2,FALSE)</f>
        <v>#N/A</v>
      </c>
      <c r="AA143" s="10">
        <f t="shared" si="40"/>
      </c>
      <c r="AB143" s="10">
        <f t="shared" si="41"/>
      </c>
      <c r="AC143" s="10" t="e">
        <f>VLOOKUP(RIGHT(LEFT(A143,6),1),'JAN_変換'!$A$2:$B$11,2,FALSE)</f>
        <v>#N/A</v>
      </c>
      <c r="AD143" s="10" t="e">
        <f>VLOOKUP(RIGHT(LEFT(A143,7),1),'JAN_変換'!$A$2:$B$11,2,FALSE)</f>
        <v>#N/A</v>
      </c>
      <c r="AE143" s="10" t="e">
        <f>VLOOKUP(RIGHT(LEFT(A143,8),1),'JAN_変換'!$C$2:$D$11,2,FALSE)</f>
        <v>#N/A</v>
      </c>
      <c r="AF143" s="10" t="e">
        <f>VLOOKUP(RIGHT(LEFT(A143,9),1),'JAN_変換'!$C$2:$D$11,2,FALSE)</f>
        <v>#N/A</v>
      </c>
      <c r="AG143" s="10" t="e">
        <f>VLOOKUP(RIGHT(LEFT(A143,10),1),'JAN_変換'!$C$2:$D$11,2,FALSE)</f>
        <v>#N/A</v>
      </c>
      <c r="AH143" s="10" t="e">
        <f>VLOOKUP(RIGHT(LEFT(A143,11),1),'JAN_変換'!$C$2:$D$11,2,FALSE)</f>
        <v>#N/A</v>
      </c>
      <c r="AI143" s="10" t="e">
        <f>VLOOKUP(RIGHT(LEFT(A143,12),1),'JAN_変換'!$C$2:$D$11,2,FALSE)</f>
        <v>#N/A</v>
      </c>
      <c r="AJ143" s="10" t="e">
        <f>VLOOKUP(RIGHT(LEFT(A143,13),1),'JAN_変換'!$C$2:$D$11,2,FALSE)</f>
        <v>#N/A</v>
      </c>
      <c r="AL143" s="3" t="e">
        <f t="shared" si="42"/>
        <v>#N/A</v>
      </c>
      <c r="AM143" s="3" t="e">
        <f t="shared" si="43"/>
        <v>#VALUE!</v>
      </c>
    </row>
    <row r="144" spans="1:39" ht="24" customHeight="1">
      <c r="A144" s="13"/>
      <c r="B144" s="26">
        <f>IF(A144="","",AL144)</f>
      </c>
      <c r="C144" s="27">
        <f t="shared" si="44"/>
      </c>
      <c r="D144" s="22">
        <f>IF(A144="","",VLOOKUP(A144,JAN13_DB!$A:$H,2,FALSE))</f>
      </c>
      <c r="E144" s="22">
        <f>IF(A144="","",VLOOKUP(A144,JAN13_DB!$A:$H,3,FALSE))</f>
      </c>
      <c r="F144" s="21">
        <f>IF(A144="","",VLOOKUP(A144,JAN13_DB!$A:$H,4,FALSE))</f>
      </c>
      <c r="G144" s="21">
        <f>IF(A144="","",VLOOKUP(A144,JAN13_DB!$A:$H,5,FALSE))</f>
      </c>
      <c r="H144" s="21">
        <f>IF(A144="","",VLOOKUP(A144,JAN13_DB!$A:$H,6,FALSE))</f>
      </c>
      <c r="I144" s="21">
        <f>IF(A144="","",VLOOKUP(A144,JAN13_DB!$A:$H,7,FALSE))</f>
      </c>
      <c r="J144" s="14">
        <f>IF(A144="","",IF(VLOOKUP(A144,JAN13_DB!$A:$H,8,FALSE)=0,"",VLOOKUP(A144,JAN13_DB!$A:$H,8,FALSE)))</f>
      </c>
      <c r="L144" s="3">
        <f t="shared" si="26"/>
      </c>
      <c r="M144" s="3">
        <f t="shared" si="27"/>
      </c>
      <c r="N144" s="3">
        <f t="shared" si="28"/>
      </c>
      <c r="O144" s="3">
        <f t="shared" si="29"/>
      </c>
      <c r="P144" s="3">
        <f t="shared" si="30"/>
      </c>
      <c r="Q144" s="3">
        <f t="shared" si="31"/>
      </c>
      <c r="R144" s="3">
        <f t="shared" si="32"/>
      </c>
      <c r="S144" s="3">
        <f t="shared" si="33"/>
      </c>
      <c r="T144" s="3">
        <f t="shared" si="34"/>
      </c>
      <c r="U144" s="3">
        <f t="shared" si="35"/>
      </c>
      <c r="V144" s="3">
        <f t="shared" si="36"/>
      </c>
      <c r="W144" s="3">
        <f t="shared" si="37"/>
      </c>
      <c r="X144" s="3">
        <f t="shared" si="38"/>
      </c>
      <c r="Y144" s="3">
        <f t="shared" si="39"/>
      </c>
      <c r="Z144" s="10" t="e">
        <f>VLOOKUP(RIGHT(LEFT(A144,3),1),'JAN_変換'!$A$2:$B$11,2,FALSE)</f>
        <v>#N/A</v>
      </c>
      <c r="AA144" s="10">
        <f t="shared" si="40"/>
      </c>
      <c r="AB144" s="10">
        <f t="shared" si="41"/>
      </c>
      <c r="AC144" s="10" t="e">
        <f>VLOOKUP(RIGHT(LEFT(A144,6),1),'JAN_変換'!$A$2:$B$11,2,FALSE)</f>
        <v>#N/A</v>
      </c>
      <c r="AD144" s="10" t="e">
        <f>VLOOKUP(RIGHT(LEFT(A144,7),1),'JAN_変換'!$A$2:$B$11,2,FALSE)</f>
        <v>#N/A</v>
      </c>
      <c r="AE144" s="10" t="e">
        <f>VLOOKUP(RIGHT(LEFT(A144,8),1),'JAN_変換'!$C$2:$D$11,2,FALSE)</f>
        <v>#N/A</v>
      </c>
      <c r="AF144" s="10" t="e">
        <f>VLOOKUP(RIGHT(LEFT(A144,9),1),'JAN_変換'!$C$2:$D$11,2,FALSE)</f>
        <v>#N/A</v>
      </c>
      <c r="AG144" s="10" t="e">
        <f>VLOOKUP(RIGHT(LEFT(A144,10),1),'JAN_変換'!$C$2:$D$11,2,FALSE)</f>
        <v>#N/A</v>
      </c>
      <c r="AH144" s="10" t="e">
        <f>VLOOKUP(RIGHT(LEFT(A144,11),1),'JAN_変換'!$C$2:$D$11,2,FALSE)</f>
        <v>#N/A</v>
      </c>
      <c r="AI144" s="10" t="e">
        <f>VLOOKUP(RIGHT(LEFT(A144,12),1),'JAN_変換'!$C$2:$D$11,2,FALSE)</f>
        <v>#N/A</v>
      </c>
      <c r="AJ144" s="10" t="e">
        <f>VLOOKUP(RIGHT(LEFT(A144,13),1),'JAN_変換'!$C$2:$D$11,2,FALSE)</f>
        <v>#N/A</v>
      </c>
      <c r="AL144" s="3" t="e">
        <f t="shared" si="42"/>
        <v>#N/A</v>
      </c>
      <c r="AM144" s="3" t="e">
        <f t="shared" si="43"/>
        <v>#VALUE!</v>
      </c>
    </row>
    <row r="145" spans="1:39" ht="24" customHeight="1">
      <c r="A145" s="13"/>
      <c r="B145" s="26">
        <f>IF(A145="","",AL145)</f>
      </c>
      <c r="C145" s="27">
        <f t="shared" si="44"/>
      </c>
      <c r="D145" s="22">
        <f>IF(A145="","",VLOOKUP(A145,JAN13_DB!$A:$H,2,FALSE))</f>
      </c>
      <c r="E145" s="22">
        <f>IF(A145="","",VLOOKUP(A145,JAN13_DB!$A:$H,3,FALSE))</f>
      </c>
      <c r="F145" s="21">
        <f>IF(A145="","",VLOOKUP(A145,JAN13_DB!$A:$H,4,FALSE))</f>
      </c>
      <c r="G145" s="21">
        <f>IF(A145="","",VLOOKUP(A145,JAN13_DB!$A:$H,5,FALSE))</f>
      </c>
      <c r="H145" s="21">
        <f>IF(A145="","",VLOOKUP(A145,JAN13_DB!$A:$H,6,FALSE))</f>
      </c>
      <c r="I145" s="21">
        <f>IF(A145="","",VLOOKUP(A145,JAN13_DB!$A:$H,7,FALSE))</f>
      </c>
      <c r="J145" s="14">
        <f>IF(A145="","",IF(VLOOKUP(A145,JAN13_DB!$A:$H,8,FALSE)=0,"",VLOOKUP(A145,JAN13_DB!$A:$H,8,FALSE)))</f>
      </c>
      <c r="L145" s="3">
        <f t="shared" si="26"/>
      </c>
      <c r="M145" s="3">
        <f t="shared" si="27"/>
      </c>
      <c r="N145" s="3">
        <f t="shared" si="28"/>
      </c>
      <c r="O145" s="3">
        <f t="shared" si="29"/>
      </c>
      <c r="P145" s="3">
        <f t="shared" si="30"/>
      </c>
      <c r="Q145" s="3">
        <f t="shared" si="31"/>
      </c>
      <c r="R145" s="3">
        <f t="shared" si="32"/>
      </c>
      <c r="S145" s="3">
        <f t="shared" si="33"/>
      </c>
      <c r="T145" s="3">
        <f t="shared" si="34"/>
      </c>
      <c r="U145" s="3">
        <f t="shared" si="35"/>
      </c>
      <c r="V145" s="3">
        <f t="shared" si="36"/>
      </c>
      <c r="W145" s="3">
        <f t="shared" si="37"/>
      </c>
      <c r="X145" s="3">
        <f t="shared" si="38"/>
      </c>
      <c r="Y145" s="3">
        <f t="shared" si="39"/>
      </c>
      <c r="Z145" s="10" t="e">
        <f>VLOOKUP(RIGHT(LEFT(A145,3),1),'JAN_変換'!$A$2:$B$11,2,FALSE)</f>
        <v>#N/A</v>
      </c>
      <c r="AA145" s="10">
        <f t="shared" si="40"/>
      </c>
      <c r="AB145" s="10">
        <f t="shared" si="41"/>
      </c>
      <c r="AC145" s="10" t="e">
        <f>VLOOKUP(RIGHT(LEFT(A145,6),1),'JAN_変換'!$A$2:$B$11,2,FALSE)</f>
        <v>#N/A</v>
      </c>
      <c r="AD145" s="10" t="e">
        <f>VLOOKUP(RIGHT(LEFT(A145,7),1),'JAN_変換'!$A$2:$B$11,2,FALSE)</f>
        <v>#N/A</v>
      </c>
      <c r="AE145" s="10" t="e">
        <f>VLOOKUP(RIGHT(LEFT(A145,8),1),'JAN_変換'!$C$2:$D$11,2,FALSE)</f>
        <v>#N/A</v>
      </c>
      <c r="AF145" s="10" t="e">
        <f>VLOOKUP(RIGHT(LEFT(A145,9),1),'JAN_変換'!$C$2:$D$11,2,FALSE)</f>
        <v>#N/A</v>
      </c>
      <c r="AG145" s="10" t="e">
        <f>VLOOKUP(RIGHT(LEFT(A145,10),1),'JAN_変換'!$C$2:$D$11,2,FALSE)</f>
        <v>#N/A</v>
      </c>
      <c r="AH145" s="10" t="e">
        <f>VLOOKUP(RIGHT(LEFT(A145,11),1),'JAN_変換'!$C$2:$D$11,2,FALSE)</f>
        <v>#N/A</v>
      </c>
      <c r="AI145" s="10" t="e">
        <f>VLOOKUP(RIGHT(LEFT(A145,12),1),'JAN_変換'!$C$2:$D$11,2,FALSE)</f>
        <v>#N/A</v>
      </c>
      <c r="AJ145" s="10" t="e">
        <f>VLOOKUP(RIGHT(LEFT(A145,13),1),'JAN_変換'!$C$2:$D$11,2,FALSE)</f>
        <v>#N/A</v>
      </c>
      <c r="AL145" s="3" t="e">
        <f t="shared" si="42"/>
        <v>#N/A</v>
      </c>
      <c r="AM145" s="3" t="e">
        <f t="shared" si="43"/>
        <v>#VALUE!</v>
      </c>
    </row>
    <row r="146" spans="1:39" ht="24" customHeight="1">
      <c r="A146" s="13"/>
      <c r="B146" s="26">
        <f>IF(A146="","",AL146)</f>
      </c>
      <c r="C146" s="27">
        <f t="shared" si="44"/>
      </c>
      <c r="D146" s="22">
        <f>IF(A146="","",VLOOKUP(A146,JAN13_DB!$A:$H,2,FALSE))</f>
      </c>
      <c r="E146" s="22">
        <f>IF(A146="","",VLOOKUP(A146,JAN13_DB!$A:$H,3,FALSE))</f>
      </c>
      <c r="F146" s="21">
        <f>IF(A146="","",VLOOKUP(A146,JAN13_DB!$A:$H,4,FALSE))</f>
      </c>
      <c r="G146" s="21">
        <f>IF(A146="","",VLOOKUP(A146,JAN13_DB!$A:$H,5,FALSE))</f>
      </c>
      <c r="H146" s="21">
        <f>IF(A146="","",VLOOKUP(A146,JAN13_DB!$A:$H,6,FALSE))</f>
      </c>
      <c r="I146" s="21">
        <f>IF(A146="","",VLOOKUP(A146,JAN13_DB!$A:$H,7,FALSE))</f>
      </c>
      <c r="J146" s="14">
        <f>IF(A146="","",IF(VLOOKUP(A146,JAN13_DB!$A:$H,8,FALSE)=0,"",VLOOKUP(A146,JAN13_DB!$A:$H,8,FALSE)))</f>
      </c>
      <c r="L146" s="3">
        <f t="shared" si="26"/>
      </c>
      <c r="M146" s="3">
        <f t="shared" si="27"/>
      </c>
      <c r="N146" s="3">
        <f t="shared" si="28"/>
      </c>
      <c r="O146" s="3">
        <f t="shared" si="29"/>
      </c>
      <c r="P146" s="3">
        <f t="shared" si="30"/>
      </c>
      <c r="Q146" s="3">
        <f t="shared" si="31"/>
      </c>
      <c r="R146" s="3">
        <f t="shared" si="32"/>
      </c>
      <c r="S146" s="3">
        <f t="shared" si="33"/>
      </c>
      <c r="T146" s="3">
        <f t="shared" si="34"/>
      </c>
      <c r="U146" s="3">
        <f t="shared" si="35"/>
      </c>
      <c r="V146" s="3">
        <f t="shared" si="36"/>
      </c>
      <c r="W146" s="3">
        <f t="shared" si="37"/>
      </c>
      <c r="X146" s="3">
        <f t="shared" si="38"/>
      </c>
      <c r="Y146" s="3">
        <f t="shared" si="39"/>
      </c>
      <c r="Z146" s="10" t="e">
        <f>VLOOKUP(RIGHT(LEFT(A146,3),1),'JAN_変換'!$A$2:$B$11,2,FALSE)</f>
        <v>#N/A</v>
      </c>
      <c r="AA146" s="10">
        <f t="shared" si="40"/>
      </c>
      <c r="AB146" s="10">
        <f t="shared" si="41"/>
      </c>
      <c r="AC146" s="10" t="e">
        <f>VLOOKUP(RIGHT(LEFT(A146,6),1),'JAN_変換'!$A$2:$B$11,2,FALSE)</f>
        <v>#N/A</v>
      </c>
      <c r="AD146" s="10" t="e">
        <f>VLOOKUP(RIGHT(LEFT(A146,7),1),'JAN_変換'!$A$2:$B$11,2,FALSE)</f>
        <v>#N/A</v>
      </c>
      <c r="AE146" s="10" t="e">
        <f>VLOOKUP(RIGHT(LEFT(A146,8),1),'JAN_変換'!$C$2:$D$11,2,FALSE)</f>
        <v>#N/A</v>
      </c>
      <c r="AF146" s="10" t="e">
        <f>VLOOKUP(RIGHT(LEFT(A146,9),1),'JAN_変換'!$C$2:$D$11,2,FALSE)</f>
        <v>#N/A</v>
      </c>
      <c r="AG146" s="10" t="e">
        <f>VLOOKUP(RIGHT(LEFT(A146,10),1),'JAN_変換'!$C$2:$D$11,2,FALSE)</f>
        <v>#N/A</v>
      </c>
      <c r="AH146" s="10" t="e">
        <f>VLOOKUP(RIGHT(LEFT(A146,11),1),'JAN_変換'!$C$2:$D$11,2,FALSE)</f>
        <v>#N/A</v>
      </c>
      <c r="AI146" s="10" t="e">
        <f>VLOOKUP(RIGHT(LEFT(A146,12),1),'JAN_変換'!$C$2:$D$11,2,FALSE)</f>
        <v>#N/A</v>
      </c>
      <c r="AJ146" s="10" t="e">
        <f>VLOOKUP(RIGHT(LEFT(A146,13),1),'JAN_変換'!$C$2:$D$11,2,FALSE)</f>
        <v>#N/A</v>
      </c>
      <c r="AL146" s="3" t="e">
        <f t="shared" si="42"/>
        <v>#N/A</v>
      </c>
      <c r="AM146" s="3" t="e">
        <f t="shared" si="43"/>
        <v>#VALUE!</v>
      </c>
    </row>
    <row r="147" spans="1:39" ht="24" customHeight="1">
      <c r="A147" s="13"/>
      <c r="B147" s="26">
        <f>IF(A147="","",AL147)</f>
      </c>
      <c r="C147" s="27">
        <f t="shared" si="44"/>
      </c>
      <c r="D147" s="22">
        <f>IF(A147="","",VLOOKUP(A147,JAN13_DB!$A:$H,2,FALSE))</f>
      </c>
      <c r="E147" s="22">
        <f>IF(A147="","",VLOOKUP(A147,JAN13_DB!$A:$H,3,FALSE))</f>
      </c>
      <c r="F147" s="21">
        <f>IF(A147="","",VLOOKUP(A147,JAN13_DB!$A:$H,4,FALSE))</f>
      </c>
      <c r="G147" s="21">
        <f>IF(A147="","",VLOOKUP(A147,JAN13_DB!$A:$H,5,FALSE))</f>
      </c>
      <c r="H147" s="21">
        <f>IF(A147="","",VLOOKUP(A147,JAN13_DB!$A:$H,6,FALSE))</f>
      </c>
      <c r="I147" s="21">
        <f>IF(A147="","",VLOOKUP(A147,JAN13_DB!$A:$H,7,FALSE))</f>
      </c>
      <c r="J147" s="14">
        <f>IF(A147="","",IF(VLOOKUP(A147,JAN13_DB!$A:$H,8,FALSE)=0,"",VLOOKUP(A147,JAN13_DB!$A:$H,8,FALSE)))</f>
      </c>
      <c r="L147" s="3">
        <f t="shared" si="26"/>
      </c>
      <c r="M147" s="3">
        <f t="shared" si="27"/>
      </c>
      <c r="N147" s="3">
        <f t="shared" si="28"/>
      </c>
      <c r="O147" s="3">
        <f t="shared" si="29"/>
      </c>
      <c r="P147" s="3">
        <f t="shared" si="30"/>
      </c>
      <c r="Q147" s="3">
        <f t="shared" si="31"/>
      </c>
      <c r="R147" s="3">
        <f t="shared" si="32"/>
      </c>
      <c r="S147" s="3">
        <f t="shared" si="33"/>
      </c>
      <c r="T147" s="3">
        <f t="shared" si="34"/>
      </c>
      <c r="U147" s="3">
        <f t="shared" si="35"/>
      </c>
      <c r="V147" s="3">
        <f t="shared" si="36"/>
      </c>
      <c r="W147" s="3">
        <f t="shared" si="37"/>
      </c>
      <c r="X147" s="3">
        <f t="shared" si="38"/>
      </c>
      <c r="Y147" s="3">
        <f t="shared" si="39"/>
      </c>
      <c r="Z147" s="10" t="e">
        <f>VLOOKUP(RIGHT(LEFT(A147,3),1),'JAN_変換'!$A$2:$B$11,2,FALSE)</f>
        <v>#N/A</v>
      </c>
      <c r="AA147" s="10">
        <f t="shared" si="40"/>
      </c>
      <c r="AB147" s="10">
        <f t="shared" si="41"/>
      </c>
      <c r="AC147" s="10" t="e">
        <f>VLOOKUP(RIGHT(LEFT(A147,6),1),'JAN_変換'!$A$2:$B$11,2,FALSE)</f>
        <v>#N/A</v>
      </c>
      <c r="AD147" s="10" t="e">
        <f>VLOOKUP(RIGHT(LEFT(A147,7),1),'JAN_変換'!$A$2:$B$11,2,FALSE)</f>
        <v>#N/A</v>
      </c>
      <c r="AE147" s="10" t="e">
        <f>VLOOKUP(RIGHT(LEFT(A147,8),1),'JAN_変換'!$C$2:$D$11,2,FALSE)</f>
        <v>#N/A</v>
      </c>
      <c r="AF147" s="10" t="e">
        <f>VLOOKUP(RIGHT(LEFT(A147,9),1),'JAN_変換'!$C$2:$D$11,2,FALSE)</f>
        <v>#N/A</v>
      </c>
      <c r="AG147" s="10" t="e">
        <f>VLOOKUP(RIGHT(LEFT(A147,10),1),'JAN_変換'!$C$2:$D$11,2,FALSE)</f>
        <v>#N/A</v>
      </c>
      <c r="AH147" s="10" t="e">
        <f>VLOOKUP(RIGHT(LEFT(A147,11),1),'JAN_変換'!$C$2:$D$11,2,FALSE)</f>
        <v>#N/A</v>
      </c>
      <c r="AI147" s="10" t="e">
        <f>VLOOKUP(RIGHT(LEFT(A147,12),1),'JAN_変換'!$C$2:$D$11,2,FALSE)</f>
        <v>#N/A</v>
      </c>
      <c r="AJ147" s="10" t="e">
        <f>VLOOKUP(RIGHT(LEFT(A147,13),1),'JAN_変換'!$C$2:$D$11,2,FALSE)</f>
        <v>#N/A</v>
      </c>
      <c r="AL147" s="3" t="e">
        <f t="shared" si="42"/>
        <v>#N/A</v>
      </c>
      <c r="AM147" s="3" t="e">
        <f t="shared" si="43"/>
        <v>#VALUE!</v>
      </c>
    </row>
    <row r="148" spans="1:39" ht="24" customHeight="1">
      <c r="A148" s="13"/>
      <c r="B148" s="26">
        <f>IF(A148="","",AL148)</f>
      </c>
      <c r="C148" s="27">
        <f t="shared" si="44"/>
      </c>
      <c r="D148" s="22">
        <f>IF(A148="","",VLOOKUP(A148,JAN13_DB!$A:$H,2,FALSE))</f>
      </c>
      <c r="E148" s="22">
        <f>IF(A148="","",VLOOKUP(A148,JAN13_DB!$A:$H,3,FALSE))</f>
      </c>
      <c r="F148" s="21">
        <f>IF(A148="","",VLOOKUP(A148,JAN13_DB!$A:$H,4,FALSE))</f>
      </c>
      <c r="G148" s="21">
        <f>IF(A148="","",VLOOKUP(A148,JAN13_DB!$A:$H,5,FALSE))</f>
      </c>
      <c r="H148" s="21">
        <f>IF(A148="","",VLOOKUP(A148,JAN13_DB!$A:$H,6,FALSE))</f>
      </c>
      <c r="I148" s="21">
        <f>IF(A148="","",VLOOKUP(A148,JAN13_DB!$A:$H,7,FALSE))</f>
      </c>
      <c r="J148" s="14">
        <f>IF(A148="","",IF(VLOOKUP(A148,JAN13_DB!$A:$H,8,FALSE)=0,"",VLOOKUP(A148,JAN13_DB!$A:$H,8,FALSE)))</f>
      </c>
      <c r="L148" s="3">
        <f t="shared" si="26"/>
      </c>
      <c r="M148" s="3">
        <f t="shared" si="27"/>
      </c>
      <c r="N148" s="3">
        <f t="shared" si="28"/>
      </c>
      <c r="O148" s="3">
        <f t="shared" si="29"/>
      </c>
      <c r="P148" s="3">
        <f t="shared" si="30"/>
      </c>
      <c r="Q148" s="3">
        <f t="shared" si="31"/>
      </c>
      <c r="R148" s="3">
        <f t="shared" si="32"/>
      </c>
      <c r="S148" s="3">
        <f t="shared" si="33"/>
      </c>
      <c r="T148" s="3">
        <f t="shared" si="34"/>
      </c>
      <c r="U148" s="3">
        <f t="shared" si="35"/>
      </c>
      <c r="V148" s="3">
        <f t="shared" si="36"/>
      </c>
      <c r="W148" s="3">
        <f t="shared" si="37"/>
      </c>
      <c r="X148" s="3">
        <f t="shared" si="38"/>
      </c>
      <c r="Y148" s="3">
        <f t="shared" si="39"/>
      </c>
      <c r="Z148" s="10" t="e">
        <f>VLOOKUP(RIGHT(LEFT(A148,3),1),'JAN_変換'!$A$2:$B$11,2,FALSE)</f>
        <v>#N/A</v>
      </c>
      <c r="AA148" s="10">
        <f t="shared" si="40"/>
      </c>
      <c r="AB148" s="10">
        <f t="shared" si="41"/>
      </c>
      <c r="AC148" s="10" t="e">
        <f>VLOOKUP(RIGHT(LEFT(A148,6),1),'JAN_変換'!$A$2:$B$11,2,FALSE)</f>
        <v>#N/A</v>
      </c>
      <c r="AD148" s="10" t="e">
        <f>VLOOKUP(RIGHT(LEFT(A148,7),1),'JAN_変換'!$A$2:$B$11,2,FALSE)</f>
        <v>#N/A</v>
      </c>
      <c r="AE148" s="10" t="e">
        <f>VLOOKUP(RIGHT(LEFT(A148,8),1),'JAN_変換'!$C$2:$D$11,2,FALSE)</f>
        <v>#N/A</v>
      </c>
      <c r="AF148" s="10" t="e">
        <f>VLOOKUP(RIGHT(LEFT(A148,9),1),'JAN_変換'!$C$2:$D$11,2,FALSE)</f>
        <v>#N/A</v>
      </c>
      <c r="AG148" s="10" t="e">
        <f>VLOOKUP(RIGHT(LEFT(A148,10),1),'JAN_変換'!$C$2:$D$11,2,FALSE)</f>
        <v>#N/A</v>
      </c>
      <c r="AH148" s="10" t="e">
        <f>VLOOKUP(RIGHT(LEFT(A148,11),1),'JAN_変換'!$C$2:$D$11,2,FALSE)</f>
        <v>#N/A</v>
      </c>
      <c r="AI148" s="10" t="e">
        <f>VLOOKUP(RIGHT(LEFT(A148,12),1),'JAN_変換'!$C$2:$D$11,2,FALSE)</f>
        <v>#N/A</v>
      </c>
      <c r="AJ148" s="10" t="e">
        <f>VLOOKUP(RIGHT(LEFT(A148,13),1),'JAN_変換'!$C$2:$D$11,2,FALSE)</f>
        <v>#N/A</v>
      </c>
      <c r="AL148" s="3" t="e">
        <f t="shared" si="42"/>
        <v>#N/A</v>
      </c>
      <c r="AM148" s="3" t="e">
        <f t="shared" si="43"/>
        <v>#VALUE!</v>
      </c>
    </row>
    <row r="149" spans="1:39" ht="24" customHeight="1">
      <c r="A149" s="13"/>
      <c r="B149" s="26">
        <f>IF(A149="","",AL149)</f>
      </c>
      <c r="C149" s="27">
        <f t="shared" si="44"/>
      </c>
      <c r="D149" s="22">
        <f>IF(A149="","",VLOOKUP(A149,JAN13_DB!$A:$H,2,FALSE))</f>
      </c>
      <c r="E149" s="22">
        <f>IF(A149="","",VLOOKUP(A149,JAN13_DB!$A:$H,3,FALSE))</f>
      </c>
      <c r="F149" s="21">
        <f>IF(A149="","",VLOOKUP(A149,JAN13_DB!$A:$H,4,FALSE))</f>
      </c>
      <c r="G149" s="21">
        <f>IF(A149="","",VLOOKUP(A149,JAN13_DB!$A:$H,5,FALSE))</f>
      </c>
      <c r="H149" s="21">
        <f>IF(A149="","",VLOOKUP(A149,JAN13_DB!$A:$H,6,FALSE))</f>
      </c>
      <c r="I149" s="21">
        <f>IF(A149="","",VLOOKUP(A149,JAN13_DB!$A:$H,7,FALSE))</f>
      </c>
      <c r="J149" s="14">
        <f>IF(A149="","",IF(VLOOKUP(A149,JAN13_DB!$A:$H,8,FALSE)=0,"",VLOOKUP(A149,JAN13_DB!$A:$H,8,FALSE)))</f>
      </c>
      <c r="L149" s="3">
        <f t="shared" si="26"/>
      </c>
      <c r="M149" s="3">
        <f t="shared" si="27"/>
      </c>
      <c r="N149" s="3">
        <f t="shared" si="28"/>
      </c>
      <c r="O149" s="3">
        <f t="shared" si="29"/>
      </c>
      <c r="P149" s="3">
        <f t="shared" si="30"/>
      </c>
      <c r="Q149" s="3">
        <f t="shared" si="31"/>
      </c>
      <c r="R149" s="3">
        <f t="shared" si="32"/>
      </c>
      <c r="S149" s="3">
        <f t="shared" si="33"/>
      </c>
      <c r="T149" s="3">
        <f t="shared" si="34"/>
      </c>
      <c r="U149" s="3">
        <f t="shared" si="35"/>
      </c>
      <c r="V149" s="3">
        <f t="shared" si="36"/>
      </c>
      <c r="W149" s="3">
        <f t="shared" si="37"/>
      </c>
      <c r="X149" s="3">
        <f t="shared" si="38"/>
      </c>
      <c r="Y149" s="3">
        <f t="shared" si="39"/>
      </c>
      <c r="Z149" s="10" t="e">
        <f>VLOOKUP(RIGHT(LEFT(A149,3),1),'JAN_変換'!$A$2:$B$11,2,FALSE)</f>
        <v>#N/A</v>
      </c>
      <c r="AA149" s="10">
        <f t="shared" si="40"/>
      </c>
      <c r="AB149" s="10">
        <f t="shared" si="41"/>
      </c>
      <c r="AC149" s="10" t="e">
        <f>VLOOKUP(RIGHT(LEFT(A149,6),1),'JAN_変換'!$A$2:$B$11,2,FALSE)</f>
        <v>#N/A</v>
      </c>
      <c r="AD149" s="10" t="e">
        <f>VLOOKUP(RIGHT(LEFT(A149,7),1),'JAN_変換'!$A$2:$B$11,2,FALSE)</f>
        <v>#N/A</v>
      </c>
      <c r="AE149" s="10" t="e">
        <f>VLOOKUP(RIGHT(LEFT(A149,8),1),'JAN_変換'!$C$2:$D$11,2,FALSE)</f>
        <v>#N/A</v>
      </c>
      <c r="AF149" s="10" t="e">
        <f>VLOOKUP(RIGHT(LEFT(A149,9),1),'JAN_変換'!$C$2:$D$11,2,FALSE)</f>
        <v>#N/A</v>
      </c>
      <c r="AG149" s="10" t="e">
        <f>VLOOKUP(RIGHT(LEFT(A149,10),1),'JAN_変換'!$C$2:$D$11,2,FALSE)</f>
        <v>#N/A</v>
      </c>
      <c r="AH149" s="10" t="e">
        <f>VLOOKUP(RIGHT(LEFT(A149,11),1),'JAN_変換'!$C$2:$D$11,2,FALSE)</f>
        <v>#N/A</v>
      </c>
      <c r="AI149" s="10" t="e">
        <f>VLOOKUP(RIGHT(LEFT(A149,12),1),'JAN_変換'!$C$2:$D$11,2,FALSE)</f>
        <v>#N/A</v>
      </c>
      <c r="AJ149" s="10" t="e">
        <f>VLOOKUP(RIGHT(LEFT(A149,13),1),'JAN_変換'!$C$2:$D$11,2,FALSE)</f>
        <v>#N/A</v>
      </c>
      <c r="AL149" s="3" t="e">
        <f t="shared" si="42"/>
        <v>#N/A</v>
      </c>
      <c r="AM149" s="3" t="e">
        <f t="shared" si="43"/>
        <v>#VALUE!</v>
      </c>
    </row>
    <row r="150" spans="1:39" ht="24" customHeight="1">
      <c r="A150" s="13"/>
      <c r="B150" s="26">
        <f>IF(A150="","",AL150)</f>
      </c>
      <c r="C150" s="27">
        <f t="shared" si="44"/>
      </c>
      <c r="D150" s="22">
        <f>IF(A150="","",VLOOKUP(A150,JAN13_DB!$A:$H,2,FALSE))</f>
      </c>
      <c r="E150" s="22">
        <f>IF(A150="","",VLOOKUP(A150,JAN13_DB!$A:$H,3,FALSE))</f>
      </c>
      <c r="F150" s="21">
        <f>IF(A150="","",VLOOKUP(A150,JAN13_DB!$A:$H,4,FALSE))</f>
      </c>
      <c r="G150" s="21">
        <f>IF(A150="","",VLOOKUP(A150,JAN13_DB!$A:$H,5,FALSE))</f>
      </c>
      <c r="H150" s="21">
        <f>IF(A150="","",VLOOKUP(A150,JAN13_DB!$A:$H,6,FALSE))</f>
      </c>
      <c r="I150" s="21">
        <f>IF(A150="","",VLOOKUP(A150,JAN13_DB!$A:$H,7,FALSE))</f>
      </c>
      <c r="J150" s="14">
        <f>IF(A150="","",IF(VLOOKUP(A150,JAN13_DB!$A:$H,8,FALSE)=0,"",VLOOKUP(A150,JAN13_DB!$A:$H,8,FALSE)))</f>
      </c>
      <c r="L150" s="3">
        <f t="shared" si="26"/>
      </c>
      <c r="M150" s="3">
        <f t="shared" si="27"/>
      </c>
      <c r="N150" s="3">
        <f t="shared" si="28"/>
      </c>
      <c r="O150" s="3">
        <f t="shared" si="29"/>
      </c>
      <c r="P150" s="3">
        <f t="shared" si="30"/>
      </c>
      <c r="Q150" s="3">
        <f t="shared" si="31"/>
      </c>
      <c r="R150" s="3">
        <f t="shared" si="32"/>
      </c>
      <c r="S150" s="3">
        <f t="shared" si="33"/>
      </c>
      <c r="T150" s="3">
        <f t="shared" si="34"/>
      </c>
      <c r="U150" s="3">
        <f t="shared" si="35"/>
      </c>
      <c r="V150" s="3">
        <f t="shared" si="36"/>
      </c>
      <c r="W150" s="3">
        <f t="shared" si="37"/>
      </c>
      <c r="X150" s="3">
        <f t="shared" si="38"/>
      </c>
      <c r="Y150" s="3">
        <f t="shared" si="39"/>
      </c>
      <c r="Z150" s="10" t="e">
        <f>VLOOKUP(RIGHT(LEFT(A150,3),1),'JAN_変換'!$A$2:$B$11,2,FALSE)</f>
        <v>#N/A</v>
      </c>
      <c r="AA150" s="10">
        <f t="shared" si="40"/>
      </c>
      <c r="AB150" s="10">
        <f t="shared" si="41"/>
      </c>
      <c r="AC150" s="10" t="e">
        <f>VLOOKUP(RIGHT(LEFT(A150,6),1),'JAN_変換'!$A$2:$B$11,2,FALSE)</f>
        <v>#N/A</v>
      </c>
      <c r="AD150" s="10" t="e">
        <f>VLOOKUP(RIGHT(LEFT(A150,7),1),'JAN_変換'!$A$2:$B$11,2,FALSE)</f>
        <v>#N/A</v>
      </c>
      <c r="AE150" s="10" t="e">
        <f>VLOOKUP(RIGHT(LEFT(A150,8),1),'JAN_変換'!$C$2:$D$11,2,FALSE)</f>
        <v>#N/A</v>
      </c>
      <c r="AF150" s="10" t="e">
        <f>VLOOKUP(RIGHT(LEFT(A150,9),1),'JAN_変換'!$C$2:$D$11,2,FALSE)</f>
        <v>#N/A</v>
      </c>
      <c r="AG150" s="10" t="e">
        <f>VLOOKUP(RIGHT(LEFT(A150,10),1),'JAN_変換'!$C$2:$D$11,2,FALSE)</f>
        <v>#N/A</v>
      </c>
      <c r="AH150" s="10" t="e">
        <f>VLOOKUP(RIGHT(LEFT(A150,11),1),'JAN_変換'!$C$2:$D$11,2,FALSE)</f>
        <v>#N/A</v>
      </c>
      <c r="AI150" s="10" t="e">
        <f>VLOOKUP(RIGHT(LEFT(A150,12),1),'JAN_変換'!$C$2:$D$11,2,FALSE)</f>
        <v>#N/A</v>
      </c>
      <c r="AJ150" s="10" t="e">
        <f>VLOOKUP(RIGHT(LEFT(A150,13),1),'JAN_変換'!$C$2:$D$11,2,FALSE)</f>
        <v>#N/A</v>
      </c>
      <c r="AL150" s="3" t="e">
        <f t="shared" si="42"/>
        <v>#N/A</v>
      </c>
      <c r="AM150" s="3" t="e">
        <f t="shared" si="43"/>
        <v>#VALUE!</v>
      </c>
    </row>
    <row r="151" spans="1:39" ht="24" customHeight="1">
      <c r="A151" s="13"/>
      <c r="B151" s="26">
        <f>IF(A151="","",AL151)</f>
      </c>
      <c r="C151" s="27">
        <f t="shared" si="44"/>
      </c>
      <c r="D151" s="22">
        <f>IF(A151="","",VLOOKUP(A151,JAN13_DB!$A:$H,2,FALSE))</f>
      </c>
      <c r="E151" s="22">
        <f>IF(A151="","",VLOOKUP(A151,JAN13_DB!$A:$H,3,FALSE))</f>
      </c>
      <c r="F151" s="21">
        <f>IF(A151="","",VLOOKUP(A151,JAN13_DB!$A:$H,4,FALSE))</f>
      </c>
      <c r="G151" s="21">
        <f>IF(A151="","",VLOOKUP(A151,JAN13_DB!$A:$H,5,FALSE))</f>
      </c>
      <c r="H151" s="21">
        <f>IF(A151="","",VLOOKUP(A151,JAN13_DB!$A:$H,6,FALSE))</f>
      </c>
      <c r="I151" s="21">
        <f>IF(A151="","",VLOOKUP(A151,JAN13_DB!$A:$H,7,FALSE))</f>
      </c>
      <c r="J151" s="14">
        <f>IF(A151="","",IF(VLOOKUP(A151,JAN13_DB!$A:$H,8,FALSE)=0,"",VLOOKUP(A151,JAN13_DB!$A:$H,8,FALSE)))</f>
      </c>
      <c r="L151" s="3">
        <f t="shared" si="26"/>
      </c>
      <c r="M151" s="3">
        <f t="shared" si="27"/>
      </c>
      <c r="N151" s="3">
        <f t="shared" si="28"/>
      </c>
      <c r="O151" s="3">
        <f t="shared" si="29"/>
      </c>
      <c r="P151" s="3">
        <f t="shared" si="30"/>
      </c>
      <c r="Q151" s="3">
        <f t="shared" si="31"/>
      </c>
      <c r="R151" s="3">
        <f t="shared" si="32"/>
      </c>
      <c r="S151" s="3">
        <f t="shared" si="33"/>
      </c>
      <c r="T151" s="3">
        <f t="shared" si="34"/>
      </c>
      <c r="U151" s="3">
        <f t="shared" si="35"/>
      </c>
      <c r="V151" s="3">
        <f t="shared" si="36"/>
      </c>
      <c r="W151" s="3">
        <f t="shared" si="37"/>
      </c>
      <c r="X151" s="3">
        <f t="shared" si="38"/>
      </c>
      <c r="Y151" s="3">
        <f t="shared" si="39"/>
      </c>
      <c r="Z151" s="10" t="e">
        <f>VLOOKUP(RIGHT(LEFT(A151,3),1),'JAN_変換'!$A$2:$B$11,2,FALSE)</f>
        <v>#N/A</v>
      </c>
      <c r="AA151" s="10">
        <f t="shared" si="40"/>
      </c>
      <c r="AB151" s="10">
        <f t="shared" si="41"/>
      </c>
      <c r="AC151" s="10" t="e">
        <f>VLOOKUP(RIGHT(LEFT(A151,6),1),'JAN_変換'!$A$2:$B$11,2,FALSE)</f>
        <v>#N/A</v>
      </c>
      <c r="AD151" s="10" t="e">
        <f>VLOOKUP(RIGHT(LEFT(A151,7),1),'JAN_変換'!$A$2:$B$11,2,FALSE)</f>
        <v>#N/A</v>
      </c>
      <c r="AE151" s="10" t="e">
        <f>VLOOKUP(RIGHT(LEFT(A151,8),1),'JAN_変換'!$C$2:$D$11,2,FALSE)</f>
        <v>#N/A</v>
      </c>
      <c r="AF151" s="10" t="e">
        <f>VLOOKUP(RIGHT(LEFT(A151,9),1),'JAN_変換'!$C$2:$D$11,2,FALSE)</f>
        <v>#N/A</v>
      </c>
      <c r="AG151" s="10" t="e">
        <f>VLOOKUP(RIGHT(LEFT(A151,10),1),'JAN_変換'!$C$2:$D$11,2,FALSE)</f>
        <v>#N/A</v>
      </c>
      <c r="AH151" s="10" t="e">
        <f>VLOOKUP(RIGHT(LEFT(A151,11),1),'JAN_変換'!$C$2:$D$11,2,FALSE)</f>
        <v>#N/A</v>
      </c>
      <c r="AI151" s="10" t="e">
        <f>VLOOKUP(RIGHT(LEFT(A151,12),1),'JAN_変換'!$C$2:$D$11,2,FALSE)</f>
        <v>#N/A</v>
      </c>
      <c r="AJ151" s="10" t="e">
        <f>VLOOKUP(RIGHT(LEFT(A151,13),1),'JAN_変換'!$C$2:$D$11,2,FALSE)</f>
        <v>#N/A</v>
      </c>
      <c r="AL151" s="3" t="e">
        <f t="shared" si="42"/>
        <v>#N/A</v>
      </c>
      <c r="AM151" s="3" t="e">
        <f t="shared" si="43"/>
        <v>#VALUE!</v>
      </c>
    </row>
    <row r="152" spans="1:39" ht="24" customHeight="1">
      <c r="A152" s="13"/>
      <c r="B152" s="26">
        <f>IF(A152="","",AL152)</f>
      </c>
      <c r="C152" s="27">
        <f t="shared" si="44"/>
      </c>
      <c r="D152" s="22">
        <f>IF(A152="","",VLOOKUP(A152,JAN13_DB!$A:$H,2,FALSE))</f>
      </c>
      <c r="E152" s="22">
        <f>IF(A152="","",VLOOKUP(A152,JAN13_DB!$A:$H,3,FALSE))</f>
      </c>
      <c r="F152" s="21">
        <f>IF(A152="","",VLOOKUP(A152,JAN13_DB!$A:$H,4,FALSE))</f>
      </c>
      <c r="G152" s="21">
        <f>IF(A152="","",VLOOKUP(A152,JAN13_DB!$A:$H,5,FALSE))</f>
      </c>
      <c r="H152" s="21">
        <f>IF(A152="","",VLOOKUP(A152,JAN13_DB!$A:$H,6,FALSE))</f>
      </c>
      <c r="I152" s="21">
        <f>IF(A152="","",VLOOKUP(A152,JAN13_DB!$A:$H,7,FALSE))</f>
      </c>
      <c r="J152" s="14">
        <f>IF(A152="","",IF(VLOOKUP(A152,JAN13_DB!$A:$H,8,FALSE)=0,"",VLOOKUP(A152,JAN13_DB!$A:$H,8,FALSE)))</f>
      </c>
      <c r="L152" s="3">
        <f t="shared" si="26"/>
      </c>
      <c r="M152" s="3">
        <f t="shared" si="27"/>
      </c>
      <c r="N152" s="3">
        <f t="shared" si="28"/>
      </c>
      <c r="O152" s="3">
        <f t="shared" si="29"/>
      </c>
      <c r="P152" s="3">
        <f t="shared" si="30"/>
      </c>
      <c r="Q152" s="3">
        <f t="shared" si="31"/>
      </c>
      <c r="R152" s="3">
        <f t="shared" si="32"/>
      </c>
      <c r="S152" s="3">
        <f t="shared" si="33"/>
      </c>
      <c r="T152" s="3">
        <f t="shared" si="34"/>
      </c>
      <c r="U152" s="3">
        <f t="shared" si="35"/>
      </c>
      <c r="V152" s="3">
        <f t="shared" si="36"/>
      </c>
      <c r="W152" s="3">
        <f t="shared" si="37"/>
      </c>
      <c r="X152" s="3">
        <f t="shared" si="38"/>
      </c>
      <c r="Y152" s="3">
        <f t="shared" si="39"/>
      </c>
      <c r="Z152" s="10" t="e">
        <f>VLOOKUP(RIGHT(LEFT(A152,3),1),'JAN_変換'!$A$2:$B$11,2,FALSE)</f>
        <v>#N/A</v>
      </c>
      <c r="AA152" s="10">
        <f t="shared" si="40"/>
      </c>
      <c r="AB152" s="10">
        <f t="shared" si="41"/>
      </c>
      <c r="AC152" s="10" t="e">
        <f>VLOOKUP(RIGHT(LEFT(A152,6),1),'JAN_変換'!$A$2:$B$11,2,FALSE)</f>
        <v>#N/A</v>
      </c>
      <c r="AD152" s="10" t="e">
        <f>VLOOKUP(RIGHT(LEFT(A152,7),1),'JAN_変換'!$A$2:$B$11,2,FALSE)</f>
        <v>#N/A</v>
      </c>
      <c r="AE152" s="10" t="e">
        <f>VLOOKUP(RIGHT(LEFT(A152,8),1),'JAN_変換'!$C$2:$D$11,2,FALSE)</f>
        <v>#N/A</v>
      </c>
      <c r="AF152" s="10" t="e">
        <f>VLOOKUP(RIGHT(LEFT(A152,9),1),'JAN_変換'!$C$2:$D$11,2,FALSE)</f>
        <v>#N/A</v>
      </c>
      <c r="AG152" s="10" t="e">
        <f>VLOOKUP(RIGHT(LEFT(A152,10),1),'JAN_変換'!$C$2:$D$11,2,FALSE)</f>
        <v>#N/A</v>
      </c>
      <c r="AH152" s="10" t="e">
        <f>VLOOKUP(RIGHT(LEFT(A152,11),1),'JAN_変換'!$C$2:$D$11,2,FALSE)</f>
        <v>#N/A</v>
      </c>
      <c r="AI152" s="10" t="e">
        <f>VLOOKUP(RIGHT(LEFT(A152,12),1),'JAN_変換'!$C$2:$D$11,2,FALSE)</f>
        <v>#N/A</v>
      </c>
      <c r="AJ152" s="10" t="e">
        <f>VLOOKUP(RIGHT(LEFT(A152,13),1),'JAN_変換'!$C$2:$D$11,2,FALSE)</f>
        <v>#N/A</v>
      </c>
      <c r="AL152" s="3" t="e">
        <f t="shared" si="42"/>
        <v>#N/A</v>
      </c>
      <c r="AM152" s="3" t="e">
        <f t="shared" si="43"/>
        <v>#VALUE!</v>
      </c>
    </row>
    <row r="153" spans="1:39" ht="24" customHeight="1">
      <c r="A153" s="13"/>
      <c r="B153" s="26">
        <f>IF(A153="","",AL153)</f>
      </c>
      <c r="C153" s="27">
        <f t="shared" si="44"/>
      </c>
      <c r="D153" s="22">
        <f>IF(A153="","",VLOOKUP(A153,JAN13_DB!$A:$H,2,FALSE))</f>
      </c>
      <c r="E153" s="22">
        <f>IF(A153="","",VLOOKUP(A153,JAN13_DB!$A:$H,3,FALSE))</f>
      </c>
      <c r="F153" s="21">
        <f>IF(A153="","",VLOOKUP(A153,JAN13_DB!$A:$H,4,FALSE))</f>
      </c>
      <c r="G153" s="21">
        <f>IF(A153="","",VLOOKUP(A153,JAN13_DB!$A:$H,5,FALSE))</f>
      </c>
      <c r="H153" s="21">
        <f>IF(A153="","",VLOOKUP(A153,JAN13_DB!$A:$H,6,FALSE))</f>
      </c>
      <c r="I153" s="21">
        <f>IF(A153="","",VLOOKUP(A153,JAN13_DB!$A:$H,7,FALSE))</f>
      </c>
      <c r="J153" s="14">
        <f>IF(A153="","",IF(VLOOKUP(A153,JAN13_DB!$A:$H,8,FALSE)=0,"",VLOOKUP(A153,JAN13_DB!$A:$H,8,FALSE)))</f>
      </c>
      <c r="L153" s="3">
        <f t="shared" si="26"/>
      </c>
      <c r="M153" s="3">
        <f t="shared" si="27"/>
      </c>
      <c r="N153" s="3">
        <f t="shared" si="28"/>
      </c>
      <c r="O153" s="3">
        <f t="shared" si="29"/>
      </c>
      <c r="P153" s="3">
        <f t="shared" si="30"/>
      </c>
      <c r="Q153" s="3">
        <f t="shared" si="31"/>
      </c>
      <c r="R153" s="3">
        <f t="shared" si="32"/>
      </c>
      <c r="S153" s="3">
        <f t="shared" si="33"/>
      </c>
      <c r="T153" s="3">
        <f t="shared" si="34"/>
      </c>
      <c r="U153" s="3">
        <f t="shared" si="35"/>
      </c>
      <c r="V153" s="3">
        <f t="shared" si="36"/>
      </c>
      <c r="W153" s="3">
        <f t="shared" si="37"/>
      </c>
      <c r="X153" s="3">
        <f t="shared" si="38"/>
      </c>
      <c r="Y153" s="3">
        <f t="shared" si="39"/>
      </c>
      <c r="Z153" s="10" t="e">
        <f>VLOOKUP(RIGHT(LEFT(A153,3),1),'JAN_変換'!$A$2:$B$11,2,FALSE)</f>
        <v>#N/A</v>
      </c>
      <c r="AA153" s="10">
        <f t="shared" si="40"/>
      </c>
      <c r="AB153" s="10">
        <f t="shared" si="41"/>
      </c>
      <c r="AC153" s="10" t="e">
        <f>VLOOKUP(RIGHT(LEFT(A153,6),1),'JAN_変換'!$A$2:$B$11,2,FALSE)</f>
        <v>#N/A</v>
      </c>
      <c r="AD153" s="10" t="e">
        <f>VLOOKUP(RIGHT(LEFT(A153,7),1),'JAN_変換'!$A$2:$B$11,2,FALSE)</f>
        <v>#N/A</v>
      </c>
      <c r="AE153" s="10" t="e">
        <f>VLOOKUP(RIGHT(LEFT(A153,8),1),'JAN_変換'!$C$2:$D$11,2,FALSE)</f>
        <v>#N/A</v>
      </c>
      <c r="AF153" s="10" t="e">
        <f>VLOOKUP(RIGHT(LEFT(A153,9),1),'JAN_変換'!$C$2:$D$11,2,FALSE)</f>
        <v>#N/A</v>
      </c>
      <c r="AG153" s="10" t="e">
        <f>VLOOKUP(RIGHT(LEFT(A153,10),1),'JAN_変換'!$C$2:$D$11,2,FALSE)</f>
        <v>#N/A</v>
      </c>
      <c r="AH153" s="10" t="e">
        <f>VLOOKUP(RIGHT(LEFT(A153,11),1),'JAN_変換'!$C$2:$D$11,2,FALSE)</f>
        <v>#N/A</v>
      </c>
      <c r="AI153" s="10" t="e">
        <f>VLOOKUP(RIGHT(LEFT(A153,12),1),'JAN_変換'!$C$2:$D$11,2,FALSE)</f>
        <v>#N/A</v>
      </c>
      <c r="AJ153" s="10" t="e">
        <f>VLOOKUP(RIGHT(LEFT(A153,13),1),'JAN_変換'!$C$2:$D$11,2,FALSE)</f>
        <v>#N/A</v>
      </c>
      <c r="AL153" s="3" t="e">
        <f t="shared" si="42"/>
        <v>#N/A</v>
      </c>
      <c r="AM153" s="3" t="e">
        <f t="shared" si="43"/>
        <v>#VALUE!</v>
      </c>
    </row>
    <row r="154" spans="1:39" ht="24" customHeight="1">
      <c r="A154" s="13"/>
      <c r="B154" s="26">
        <f>IF(A154="","",AL154)</f>
      </c>
      <c r="C154" s="27">
        <f t="shared" si="44"/>
      </c>
      <c r="D154" s="22">
        <f>IF(A154="","",VLOOKUP(A154,JAN13_DB!$A:$H,2,FALSE))</f>
      </c>
      <c r="E154" s="22">
        <f>IF(A154="","",VLOOKUP(A154,JAN13_DB!$A:$H,3,FALSE))</f>
      </c>
      <c r="F154" s="21">
        <f>IF(A154="","",VLOOKUP(A154,JAN13_DB!$A:$H,4,FALSE))</f>
      </c>
      <c r="G154" s="21">
        <f>IF(A154="","",VLOOKUP(A154,JAN13_DB!$A:$H,5,FALSE))</f>
      </c>
      <c r="H154" s="21">
        <f>IF(A154="","",VLOOKUP(A154,JAN13_DB!$A:$H,6,FALSE))</f>
      </c>
      <c r="I154" s="21">
        <f>IF(A154="","",VLOOKUP(A154,JAN13_DB!$A:$H,7,FALSE))</f>
      </c>
      <c r="J154" s="14">
        <f>IF(A154="","",IF(VLOOKUP(A154,JAN13_DB!$A:$H,8,FALSE)=0,"",VLOOKUP(A154,JAN13_DB!$A:$H,8,FALSE)))</f>
      </c>
      <c r="L154" s="3">
        <f t="shared" si="26"/>
      </c>
      <c r="M154" s="3">
        <f t="shared" si="27"/>
      </c>
      <c r="N154" s="3">
        <f t="shared" si="28"/>
      </c>
      <c r="O154" s="3">
        <f t="shared" si="29"/>
      </c>
      <c r="P154" s="3">
        <f t="shared" si="30"/>
      </c>
      <c r="Q154" s="3">
        <f t="shared" si="31"/>
      </c>
      <c r="R154" s="3">
        <f t="shared" si="32"/>
      </c>
      <c r="S154" s="3">
        <f t="shared" si="33"/>
      </c>
      <c r="T154" s="3">
        <f t="shared" si="34"/>
      </c>
      <c r="U154" s="3">
        <f t="shared" si="35"/>
      </c>
      <c r="V154" s="3">
        <f t="shared" si="36"/>
      </c>
      <c r="W154" s="3">
        <f t="shared" si="37"/>
      </c>
      <c r="X154" s="3">
        <f t="shared" si="38"/>
      </c>
      <c r="Y154" s="3">
        <f t="shared" si="39"/>
      </c>
      <c r="Z154" s="10" t="e">
        <f>VLOOKUP(RIGHT(LEFT(A154,3),1),'JAN_変換'!$A$2:$B$11,2,FALSE)</f>
        <v>#N/A</v>
      </c>
      <c r="AA154" s="10">
        <f t="shared" si="40"/>
      </c>
      <c r="AB154" s="10">
        <f t="shared" si="41"/>
      </c>
      <c r="AC154" s="10" t="e">
        <f>VLOOKUP(RIGHT(LEFT(A154,6),1),'JAN_変換'!$A$2:$B$11,2,FALSE)</f>
        <v>#N/A</v>
      </c>
      <c r="AD154" s="10" t="e">
        <f>VLOOKUP(RIGHT(LEFT(A154,7),1),'JAN_変換'!$A$2:$B$11,2,FALSE)</f>
        <v>#N/A</v>
      </c>
      <c r="AE154" s="10" t="e">
        <f>VLOOKUP(RIGHT(LEFT(A154,8),1),'JAN_変換'!$C$2:$D$11,2,FALSE)</f>
        <v>#N/A</v>
      </c>
      <c r="AF154" s="10" t="e">
        <f>VLOOKUP(RIGHT(LEFT(A154,9),1),'JAN_変換'!$C$2:$D$11,2,FALSE)</f>
        <v>#N/A</v>
      </c>
      <c r="AG154" s="10" t="e">
        <f>VLOOKUP(RIGHT(LEFT(A154,10),1),'JAN_変換'!$C$2:$D$11,2,FALSE)</f>
        <v>#N/A</v>
      </c>
      <c r="AH154" s="10" t="e">
        <f>VLOOKUP(RIGHT(LEFT(A154,11),1),'JAN_変換'!$C$2:$D$11,2,FALSE)</f>
        <v>#N/A</v>
      </c>
      <c r="AI154" s="10" t="e">
        <f>VLOOKUP(RIGHT(LEFT(A154,12),1),'JAN_変換'!$C$2:$D$11,2,FALSE)</f>
        <v>#N/A</v>
      </c>
      <c r="AJ154" s="10" t="e">
        <f>VLOOKUP(RIGHT(LEFT(A154,13),1),'JAN_変換'!$C$2:$D$11,2,FALSE)</f>
        <v>#N/A</v>
      </c>
      <c r="AL154" s="3" t="e">
        <f t="shared" si="42"/>
        <v>#N/A</v>
      </c>
      <c r="AM154" s="3" t="e">
        <f t="shared" si="43"/>
        <v>#VALUE!</v>
      </c>
    </row>
    <row r="155" spans="1:39" ht="24" customHeight="1">
      <c r="A155" s="13"/>
      <c r="B155" s="26">
        <f>IF(A155="","",AL155)</f>
      </c>
      <c r="C155" s="27">
        <f t="shared" si="44"/>
      </c>
      <c r="D155" s="22">
        <f>IF(A155="","",VLOOKUP(A155,JAN13_DB!$A:$H,2,FALSE))</f>
      </c>
      <c r="E155" s="22">
        <f>IF(A155="","",VLOOKUP(A155,JAN13_DB!$A:$H,3,FALSE))</f>
      </c>
      <c r="F155" s="21">
        <f>IF(A155="","",VLOOKUP(A155,JAN13_DB!$A:$H,4,FALSE))</f>
      </c>
      <c r="G155" s="21">
        <f>IF(A155="","",VLOOKUP(A155,JAN13_DB!$A:$H,5,FALSE))</f>
      </c>
      <c r="H155" s="21">
        <f>IF(A155="","",VLOOKUP(A155,JAN13_DB!$A:$H,6,FALSE))</f>
      </c>
      <c r="I155" s="21">
        <f>IF(A155="","",VLOOKUP(A155,JAN13_DB!$A:$H,7,FALSE))</f>
      </c>
      <c r="J155" s="14">
        <f>IF(A155="","",IF(VLOOKUP(A155,JAN13_DB!$A:$H,8,FALSE)=0,"",VLOOKUP(A155,JAN13_DB!$A:$H,8,FALSE)))</f>
      </c>
      <c r="L155" s="3">
        <f t="shared" si="26"/>
      </c>
      <c r="M155" s="3">
        <f t="shared" si="27"/>
      </c>
      <c r="N155" s="3">
        <f t="shared" si="28"/>
      </c>
      <c r="O155" s="3">
        <f t="shared" si="29"/>
      </c>
      <c r="P155" s="3">
        <f t="shared" si="30"/>
      </c>
      <c r="Q155" s="3">
        <f t="shared" si="31"/>
      </c>
      <c r="R155" s="3">
        <f t="shared" si="32"/>
      </c>
      <c r="S155" s="3">
        <f t="shared" si="33"/>
      </c>
      <c r="T155" s="3">
        <f t="shared" si="34"/>
      </c>
      <c r="U155" s="3">
        <f t="shared" si="35"/>
      </c>
      <c r="V155" s="3">
        <f t="shared" si="36"/>
      </c>
      <c r="W155" s="3">
        <f t="shared" si="37"/>
      </c>
      <c r="X155" s="3">
        <f t="shared" si="38"/>
      </c>
      <c r="Y155" s="3">
        <f t="shared" si="39"/>
      </c>
      <c r="Z155" s="10" t="e">
        <f>VLOOKUP(RIGHT(LEFT(A155,3),1),'JAN_変換'!$A$2:$B$11,2,FALSE)</f>
        <v>#N/A</v>
      </c>
      <c r="AA155" s="10">
        <f t="shared" si="40"/>
      </c>
      <c r="AB155" s="10">
        <f t="shared" si="41"/>
      </c>
      <c r="AC155" s="10" t="e">
        <f>VLOOKUP(RIGHT(LEFT(A155,6),1),'JAN_変換'!$A$2:$B$11,2,FALSE)</f>
        <v>#N/A</v>
      </c>
      <c r="AD155" s="10" t="e">
        <f>VLOOKUP(RIGHT(LEFT(A155,7),1),'JAN_変換'!$A$2:$B$11,2,FALSE)</f>
        <v>#N/A</v>
      </c>
      <c r="AE155" s="10" t="e">
        <f>VLOOKUP(RIGHT(LEFT(A155,8),1),'JAN_変換'!$C$2:$D$11,2,FALSE)</f>
        <v>#N/A</v>
      </c>
      <c r="AF155" s="10" t="e">
        <f>VLOOKUP(RIGHT(LEFT(A155,9),1),'JAN_変換'!$C$2:$D$11,2,FALSE)</f>
        <v>#N/A</v>
      </c>
      <c r="AG155" s="10" t="e">
        <f>VLOOKUP(RIGHT(LEFT(A155,10),1),'JAN_変換'!$C$2:$D$11,2,FALSE)</f>
        <v>#N/A</v>
      </c>
      <c r="AH155" s="10" t="e">
        <f>VLOOKUP(RIGHT(LEFT(A155,11),1),'JAN_変換'!$C$2:$D$11,2,FALSE)</f>
        <v>#N/A</v>
      </c>
      <c r="AI155" s="10" t="e">
        <f>VLOOKUP(RIGHT(LEFT(A155,12),1),'JAN_変換'!$C$2:$D$11,2,FALSE)</f>
        <v>#N/A</v>
      </c>
      <c r="AJ155" s="10" t="e">
        <f>VLOOKUP(RIGHT(LEFT(A155,13),1),'JAN_変換'!$C$2:$D$11,2,FALSE)</f>
        <v>#N/A</v>
      </c>
      <c r="AL155" s="3" t="e">
        <f t="shared" si="42"/>
        <v>#N/A</v>
      </c>
      <c r="AM155" s="3" t="e">
        <f t="shared" si="43"/>
        <v>#VALUE!</v>
      </c>
    </row>
    <row r="156" spans="1:39" ht="24" customHeight="1">
      <c r="A156" s="13"/>
      <c r="B156" s="26">
        <f>IF(A156="","",AL156)</f>
      </c>
      <c r="C156" s="27">
        <f t="shared" si="44"/>
      </c>
      <c r="D156" s="22">
        <f>IF(A156="","",VLOOKUP(A156,JAN13_DB!$A:$H,2,FALSE))</f>
      </c>
      <c r="E156" s="22">
        <f>IF(A156="","",VLOOKUP(A156,JAN13_DB!$A:$H,3,FALSE))</f>
      </c>
      <c r="F156" s="21">
        <f>IF(A156="","",VLOOKUP(A156,JAN13_DB!$A:$H,4,FALSE))</f>
      </c>
      <c r="G156" s="21">
        <f>IF(A156="","",VLOOKUP(A156,JAN13_DB!$A:$H,5,FALSE))</f>
      </c>
      <c r="H156" s="21">
        <f>IF(A156="","",VLOOKUP(A156,JAN13_DB!$A:$H,6,FALSE))</f>
      </c>
      <c r="I156" s="21">
        <f>IF(A156="","",VLOOKUP(A156,JAN13_DB!$A:$H,7,FALSE))</f>
      </c>
      <c r="J156" s="14">
        <f>IF(A156="","",IF(VLOOKUP(A156,JAN13_DB!$A:$H,8,FALSE)=0,"",VLOOKUP(A156,JAN13_DB!$A:$H,8,FALSE)))</f>
      </c>
      <c r="L156" s="3">
        <f t="shared" si="26"/>
      </c>
      <c r="M156" s="3">
        <f t="shared" si="27"/>
      </c>
      <c r="N156" s="3">
        <f t="shared" si="28"/>
      </c>
      <c r="O156" s="3">
        <f t="shared" si="29"/>
      </c>
      <c r="P156" s="3">
        <f t="shared" si="30"/>
      </c>
      <c r="Q156" s="3">
        <f t="shared" si="31"/>
      </c>
      <c r="R156" s="3">
        <f t="shared" si="32"/>
      </c>
      <c r="S156" s="3">
        <f t="shared" si="33"/>
      </c>
      <c r="T156" s="3">
        <f t="shared" si="34"/>
      </c>
      <c r="U156" s="3">
        <f t="shared" si="35"/>
      </c>
      <c r="V156" s="3">
        <f t="shared" si="36"/>
      </c>
      <c r="W156" s="3">
        <f t="shared" si="37"/>
      </c>
      <c r="X156" s="3">
        <f t="shared" si="38"/>
      </c>
      <c r="Y156" s="3">
        <f t="shared" si="39"/>
      </c>
      <c r="Z156" s="10" t="e">
        <f>VLOOKUP(RIGHT(LEFT(A156,3),1),'JAN_変換'!$A$2:$B$11,2,FALSE)</f>
        <v>#N/A</v>
      </c>
      <c r="AA156" s="10">
        <f t="shared" si="40"/>
      </c>
      <c r="AB156" s="10">
        <f t="shared" si="41"/>
      </c>
      <c r="AC156" s="10" t="e">
        <f>VLOOKUP(RIGHT(LEFT(A156,6),1),'JAN_変換'!$A$2:$B$11,2,FALSE)</f>
        <v>#N/A</v>
      </c>
      <c r="AD156" s="10" t="e">
        <f>VLOOKUP(RIGHT(LEFT(A156,7),1),'JAN_変換'!$A$2:$B$11,2,FALSE)</f>
        <v>#N/A</v>
      </c>
      <c r="AE156" s="10" t="e">
        <f>VLOOKUP(RIGHT(LEFT(A156,8),1),'JAN_変換'!$C$2:$D$11,2,FALSE)</f>
        <v>#N/A</v>
      </c>
      <c r="AF156" s="10" t="e">
        <f>VLOOKUP(RIGHT(LEFT(A156,9),1),'JAN_変換'!$C$2:$D$11,2,FALSE)</f>
        <v>#N/A</v>
      </c>
      <c r="AG156" s="10" t="e">
        <f>VLOOKUP(RIGHT(LEFT(A156,10),1),'JAN_変換'!$C$2:$D$11,2,FALSE)</f>
        <v>#N/A</v>
      </c>
      <c r="AH156" s="10" t="e">
        <f>VLOOKUP(RIGHT(LEFT(A156,11),1),'JAN_変換'!$C$2:$D$11,2,FALSE)</f>
        <v>#N/A</v>
      </c>
      <c r="AI156" s="10" t="e">
        <f>VLOOKUP(RIGHT(LEFT(A156,12),1),'JAN_変換'!$C$2:$D$11,2,FALSE)</f>
        <v>#N/A</v>
      </c>
      <c r="AJ156" s="10" t="e">
        <f>VLOOKUP(RIGHT(LEFT(A156,13),1),'JAN_変換'!$C$2:$D$11,2,FALSE)</f>
        <v>#N/A</v>
      </c>
      <c r="AL156" s="3" t="e">
        <f t="shared" si="42"/>
        <v>#N/A</v>
      </c>
      <c r="AM156" s="3" t="e">
        <f t="shared" si="43"/>
        <v>#VALUE!</v>
      </c>
    </row>
    <row r="157" spans="1:39" ht="24" customHeight="1">
      <c r="A157" s="13"/>
      <c r="B157" s="26">
        <f>IF(A157="","",AL157)</f>
      </c>
      <c r="C157" s="27">
        <f t="shared" si="44"/>
      </c>
      <c r="D157" s="22">
        <f>IF(A157="","",VLOOKUP(A157,JAN13_DB!$A:$H,2,FALSE))</f>
      </c>
      <c r="E157" s="22">
        <f>IF(A157="","",VLOOKUP(A157,JAN13_DB!$A:$H,3,FALSE))</f>
      </c>
      <c r="F157" s="21">
        <f>IF(A157="","",VLOOKUP(A157,JAN13_DB!$A:$H,4,FALSE))</f>
      </c>
      <c r="G157" s="21">
        <f>IF(A157="","",VLOOKUP(A157,JAN13_DB!$A:$H,5,FALSE))</f>
      </c>
      <c r="H157" s="21">
        <f>IF(A157="","",VLOOKUP(A157,JAN13_DB!$A:$H,6,FALSE))</f>
      </c>
      <c r="I157" s="21">
        <f>IF(A157="","",VLOOKUP(A157,JAN13_DB!$A:$H,7,FALSE))</f>
      </c>
      <c r="J157" s="14">
        <f>IF(A157="","",IF(VLOOKUP(A157,JAN13_DB!$A:$H,8,FALSE)=0,"",VLOOKUP(A157,JAN13_DB!$A:$H,8,FALSE)))</f>
      </c>
      <c r="L157" s="3">
        <f t="shared" si="26"/>
      </c>
      <c r="M157" s="3">
        <f t="shared" si="27"/>
      </c>
      <c r="N157" s="3">
        <f t="shared" si="28"/>
      </c>
      <c r="O157" s="3">
        <f t="shared" si="29"/>
      </c>
      <c r="P157" s="3">
        <f t="shared" si="30"/>
      </c>
      <c r="Q157" s="3">
        <f t="shared" si="31"/>
      </c>
      <c r="R157" s="3">
        <f t="shared" si="32"/>
      </c>
      <c r="S157" s="3">
        <f t="shared" si="33"/>
      </c>
      <c r="T157" s="3">
        <f t="shared" si="34"/>
      </c>
      <c r="U157" s="3">
        <f t="shared" si="35"/>
      </c>
      <c r="V157" s="3">
        <f t="shared" si="36"/>
      </c>
      <c r="W157" s="3">
        <f t="shared" si="37"/>
      </c>
      <c r="X157" s="3">
        <f t="shared" si="38"/>
      </c>
      <c r="Y157" s="3">
        <f t="shared" si="39"/>
      </c>
      <c r="Z157" s="10" t="e">
        <f>VLOOKUP(RIGHT(LEFT(A157,3),1),'JAN_変換'!$A$2:$B$11,2,FALSE)</f>
        <v>#N/A</v>
      </c>
      <c r="AA157" s="10">
        <f t="shared" si="40"/>
      </c>
      <c r="AB157" s="10">
        <f t="shared" si="41"/>
      </c>
      <c r="AC157" s="10" t="e">
        <f>VLOOKUP(RIGHT(LEFT(A157,6),1),'JAN_変換'!$A$2:$B$11,2,FALSE)</f>
        <v>#N/A</v>
      </c>
      <c r="AD157" s="10" t="e">
        <f>VLOOKUP(RIGHT(LEFT(A157,7),1),'JAN_変換'!$A$2:$B$11,2,FALSE)</f>
        <v>#N/A</v>
      </c>
      <c r="AE157" s="10" t="e">
        <f>VLOOKUP(RIGHT(LEFT(A157,8),1),'JAN_変換'!$C$2:$D$11,2,FALSE)</f>
        <v>#N/A</v>
      </c>
      <c r="AF157" s="10" t="e">
        <f>VLOOKUP(RIGHT(LEFT(A157,9),1),'JAN_変換'!$C$2:$D$11,2,FALSE)</f>
        <v>#N/A</v>
      </c>
      <c r="AG157" s="10" t="e">
        <f>VLOOKUP(RIGHT(LEFT(A157,10),1),'JAN_変換'!$C$2:$D$11,2,FALSE)</f>
        <v>#N/A</v>
      </c>
      <c r="AH157" s="10" t="e">
        <f>VLOOKUP(RIGHT(LEFT(A157,11),1),'JAN_変換'!$C$2:$D$11,2,FALSE)</f>
        <v>#N/A</v>
      </c>
      <c r="AI157" s="10" t="e">
        <f>VLOOKUP(RIGHT(LEFT(A157,12),1),'JAN_変換'!$C$2:$D$11,2,FALSE)</f>
        <v>#N/A</v>
      </c>
      <c r="AJ157" s="10" t="e">
        <f>VLOOKUP(RIGHT(LEFT(A157,13),1),'JAN_変換'!$C$2:$D$11,2,FALSE)</f>
        <v>#N/A</v>
      </c>
      <c r="AL157" s="3" t="e">
        <f t="shared" si="42"/>
        <v>#N/A</v>
      </c>
      <c r="AM157" s="3" t="e">
        <f t="shared" si="43"/>
        <v>#VALUE!</v>
      </c>
    </row>
    <row r="158" spans="1:39" ht="24" customHeight="1">
      <c r="A158" s="13"/>
      <c r="B158" s="26">
        <f>IF(A158="","",AL158)</f>
      </c>
      <c r="C158" s="27">
        <f t="shared" si="44"/>
      </c>
      <c r="D158" s="22">
        <f>IF(A158="","",VLOOKUP(A158,JAN13_DB!$A:$H,2,FALSE))</f>
      </c>
      <c r="E158" s="22">
        <f>IF(A158="","",VLOOKUP(A158,JAN13_DB!$A:$H,3,FALSE))</f>
      </c>
      <c r="F158" s="21">
        <f>IF(A158="","",VLOOKUP(A158,JAN13_DB!$A:$H,4,FALSE))</f>
      </c>
      <c r="G158" s="21">
        <f>IF(A158="","",VLOOKUP(A158,JAN13_DB!$A:$H,5,FALSE))</f>
      </c>
      <c r="H158" s="21">
        <f>IF(A158="","",VLOOKUP(A158,JAN13_DB!$A:$H,6,FALSE))</f>
      </c>
      <c r="I158" s="21">
        <f>IF(A158="","",VLOOKUP(A158,JAN13_DB!$A:$H,7,FALSE))</f>
      </c>
      <c r="J158" s="14">
        <f>IF(A158="","",IF(VLOOKUP(A158,JAN13_DB!$A:$H,8,FALSE)=0,"",VLOOKUP(A158,JAN13_DB!$A:$H,8,FALSE)))</f>
      </c>
      <c r="L158" s="3">
        <f t="shared" si="26"/>
      </c>
      <c r="M158" s="3">
        <f t="shared" si="27"/>
      </c>
      <c r="N158" s="3">
        <f t="shared" si="28"/>
      </c>
      <c r="O158" s="3">
        <f t="shared" si="29"/>
      </c>
      <c r="P158" s="3">
        <f t="shared" si="30"/>
      </c>
      <c r="Q158" s="3">
        <f t="shared" si="31"/>
      </c>
      <c r="R158" s="3">
        <f t="shared" si="32"/>
      </c>
      <c r="S158" s="3">
        <f t="shared" si="33"/>
      </c>
      <c r="T158" s="3">
        <f t="shared" si="34"/>
      </c>
      <c r="U158" s="3">
        <f t="shared" si="35"/>
      </c>
      <c r="V158" s="3">
        <f t="shared" si="36"/>
      </c>
      <c r="W158" s="3">
        <f t="shared" si="37"/>
      </c>
      <c r="X158" s="3">
        <f t="shared" si="38"/>
      </c>
      <c r="Y158" s="3">
        <f t="shared" si="39"/>
      </c>
      <c r="Z158" s="10" t="e">
        <f>VLOOKUP(RIGHT(LEFT(A158,3),1),'JAN_変換'!$A$2:$B$11,2,FALSE)</f>
        <v>#N/A</v>
      </c>
      <c r="AA158" s="10">
        <f t="shared" si="40"/>
      </c>
      <c r="AB158" s="10">
        <f t="shared" si="41"/>
      </c>
      <c r="AC158" s="10" t="e">
        <f>VLOOKUP(RIGHT(LEFT(A158,6),1),'JAN_変換'!$A$2:$B$11,2,FALSE)</f>
        <v>#N/A</v>
      </c>
      <c r="AD158" s="10" t="e">
        <f>VLOOKUP(RIGHT(LEFT(A158,7),1),'JAN_変換'!$A$2:$B$11,2,FALSE)</f>
        <v>#N/A</v>
      </c>
      <c r="AE158" s="10" t="e">
        <f>VLOOKUP(RIGHT(LEFT(A158,8),1),'JAN_変換'!$C$2:$D$11,2,FALSE)</f>
        <v>#N/A</v>
      </c>
      <c r="AF158" s="10" t="e">
        <f>VLOOKUP(RIGHT(LEFT(A158,9),1),'JAN_変換'!$C$2:$D$11,2,FALSE)</f>
        <v>#N/A</v>
      </c>
      <c r="AG158" s="10" t="e">
        <f>VLOOKUP(RIGHT(LEFT(A158,10),1),'JAN_変換'!$C$2:$D$11,2,FALSE)</f>
        <v>#N/A</v>
      </c>
      <c r="AH158" s="10" t="e">
        <f>VLOOKUP(RIGHT(LEFT(A158,11),1),'JAN_変換'!$C$2:$D$11,2,FALSE)</f>
        <v>#N/A</v>
      </c>
      <c r="AI158" s="10" t="e">
        <f>VLOOKUP(RIGHT(LEFT(A158,12),1),'JAN_変換'!$C$2:$D$11,2,FALSE)</f>
        <v>#N/A</v>
      </c>
      <c r="AJ158" s="10" t="e">
        <f>VLOOKUP(RIGHT(LEFT(A158,13),1),'JAN_変換'!$C$2:$D$11,2,FALSE)</f>
        <v>#N/A</v>
      </c>
      <c r="AL158" s="3" t="e">
        <f t="shared" si="42"/>
        <v>#N/A</v>
      </c>
      <c r="AM158" s="3" t="e">
        <f t="shared" si="43"/>
        <v>#VALUE!</v>
      </c>
    </row>
    <row r="159" spans="1:39" ht="24" customHeight="1">
      <c r="A159" s="13"/>
      <c r="B159" s="26">
        <f>IF(A159="","",AL159)</f>
      </c>
      <c r="C159" s="27">
        <f t="shared" si="44"/>
      </c>
      <c r="D159" s="22">
        <f>IF(A159="","",VLOOKUP(A159,JAN13_DB!$A:$H,2,FALSE))</f>
      </c>
      <c r="E159" s="22">
        <f>IF(A159="","",VLOOKUP(A159,JAN13_DB!$A:$H,3,FALSE))</f>
      </c>
      <c r="F159" s="21">
        <f>IF(A159="","",VLOOKUP(A159,JAN13_DB!$A:$H,4,FALSE))</f>
      </c>
      <c r="G159" s="21">
        <f>IF(A159="","",VLOOKUP(A159,JAN13_DB!$A:$H,5,FALSE))</f>
      </c>
      <c r="H159" s="21">
        <f>IF(A159="","",VLOOKUP(A159,JAN13_DB!$A:$H,6,FALSE))</f>
      </c>
      <c r="I159" s="21">
        <f>IF(A159="","",VLOOKUP(A159,JAN13_DB!$A:$H,7,FALSE))</f>
      </c>
      <c r="J159" s="14">
        <f>IF(A159="","",IF(VLOOKUP(A159,JAN13_DB!$A:$H,8,FALSE)=0,"",VLOOKUP(A159,JAN13_DB!$A:$H,8,FALSE)))</f>
      </c>
      <c r="L159" s="3">
        <f t="shared" si="26"/>
      </c>
      <c r="M159" s="3">
        <f t="shared" si="27"/>
      </c>
      <c r="N159" s="3">
        <f t="shared" si="28"/>
      </c>
      <c r="O159" s="3">
        <f t="shared" si="29"/>
      </c>
      <c r="P159" s="3">
        <f t="shared" si="30"/>
      </c>
      <c r="Q159" s="3">
        <f t="shared" si="31"/>
      </c>
      <c r="R159" s="3">
        <f t="shared" si="32"/>
      </c>
      <c r="S159" s="3">
        <f t="shared" si="33"/>
      </c>
      <c r="T159" s="3">
        <f t="shared" si="34"/>
      </c>
      <c r="U159" s="3">
        <f t="shared" si="35"/>
      </c>
      <c r="V159" s="3">
        <f t="shared" si="36"/>
      </c>
      <c r="W159" s="3">
        <f t="shared" si="37"/>
      </c>
      <c r="X159" s="3">
        <f t="shared" si="38"/>
      </c>
      <c r="Y159" s="3">
        <f t="shared" si="39"/>
      </c>
      <c r="Z159" s="10" t="e">
        <f>VLOOKUP(RIGHT(LEFT(A159,3),1),'JAN_変換'!$A$2:$B$11,2,FALSE)</f>
        <v>#N/A</v>
      </c>
      <c r="AA159" s="10">
        <f t="shared" si="40"/>
      </c>
      <c r="AB159" s="10">
        <f t="shared" si="41"/>
      </c>
      <c r="AC159" s="10" t="e">
        <f>VLOOKUP(RIGHT(LEFT(A159,6),1),'JAN_変換'!$A$2:$B$11,2,FALSE)</f>
        <v>#N/A</v>
      </c>
      <c r="AD159" s="10" t="e">
        <f>VLOOKUP(RIGHT(LEFT(A159,7),1),'JAN_変換'!$A$2:$B$11,2,FALSE)</f>
        <v>#N/A</v>
      </c>
      <c r="AE159" s="10" t="e">
        <f>VLOOKUP(RIGHT(LEFT(A159,8),1),'JAN_変換'!$C$2:$D$11,2,FALSE)</f>
        <v>#N/A</v>
      </c>
      <c r="AF159" s="10" t="e">
        <f>VLOOKUP(RIGHT(LEFT(A159,9),1),'JAN_変換'!$C$2:$D$11,2,FALSE)</f>
        <v>#N/A</v>
      </c>
      <c r="AG159" s="10" t="e">
        <f>VLOOKUP(RIGHT(LEFT(A159,10),1),'JAN_変換'!$C$2:$D$11,2,FALSE)</f>
        <v>#N/A</v>
      </c>
      <c r="AH159" s="10" t="e">
        <f>VLOOKUP(RIGHT(LEFT(A159,11),1),'JAN_変換'!$C$2:$D$11,2,FALSE)</f>
        <v>#N/A</v>
      </c>
      <c r="AI159" s="10" t="e">
        <f>VLOOKUP(RIGHT(LEFT(A159,12),1),'JAN_変換'!$C$2:$D$11,2,FALSE)</f>
        <v>#N/A</v>
      </c>
      <c r="AJ159" s="10" t="e">
        <f>VLOOKUP(RIGHT(LEFT(A159,13),1),'JAN_変換'!$C$2:$D$11,2,FALSE)</f>
        <v>#N/A</v>
      </c>
      <c r="AL159" s="3" t="e">
        <f t="shared" si="42"/>
        <v>#N/A</v>
      </c>
      <c r="AM159" s="3" t="e">
        <f t="shared" si="43"/>
        <v>#VALUE!</v>
      </c>
    </row>
    <row r="160" spans="1:39" ht="24" customHeight="1">
      <c r="A160" s="13"/>
      <c r="B160" s="26">
        <f>IF(A160="","",AL160)</f>
      </c>
      <c r="C160" s="27">
        <f t="shared" si="44"/>
      </c>
      <c r="D160" s="22">
        <f>IF(A160="","",VLOOKUP(A160,JAN13_DB!$A:$H,2,FALSE))</f>
      </c>
      <c r="E160" s="22">
        <f>IF(A160="","",VLOOKUP(A160,JAN13_DB!$A:$H,3,FALSE))</f>
      </c>
      <c r="F160" s="21">
        <f>IF(A160="","",VLOOKUP(A160,JAN13_DB!$A:$H,4,FALSE))</f>
      </c>
      <c r="G160" s="21">
        <f>IF(A160="","",VLOOKUP(A160,JAN13_DB!$A:$H,5,FALSE))</f>
      </c>
      <c r="H160" s="21">
        <f>IF(A160="","",VLOOKUP(A160,JAN13_DB!$A:$H,6,FALSE))</f>
      </c>
      <c r="I160" s="21">
        <f>IF(A160="","",VLOOKUP(A160,JAN13_DB!$A:$H,7,FALSE))</f>
      </c>
      <c r="J160" s="14">
        <f>IF(A160="","",IF(VLOOKUP(A160,JAN13_DB!$A:$H,8,FALSE)=0,"",VLOOKUP(A160,JAN13_DB!$A:$H,8,FALSE)))</f>
      </c>
      <c r="L160" s="3">
        <f t="shared" si="26"/>
      </c>
      <c r="M160" s="3">
        <f t="shared" si="27"/>
      </c>
      <c r="N160" s="3">
        <f t="shared" si="28"/>
      </c>
      <c r="O160" s="3">
        <f t="shared" si="29"/>
      </c>
      <c r="P160" s="3">
        <f t="shared" si="30"/>
      </c>
      <c r="Q160" s="3">
        <f t="shared" si="31"/>
      </c>
      <c r="R160" s="3">
        <f t="shared" si="32"/>
      </c>
      <c r="S160" s="3">
        <f t="shared" si="33"/>
      </c>
      <c r="T160" s="3">
        <f t="shared" si="34"/>
      </c>
      <c r="U160" s="3">
        <f t="shared" si="35"/>
      </c>
      <c r="V160" s="3">
        <f t="shared" si="36"/>
      </c>
      <c r="W160" s="3">
        <f t="shared" si="37"/>
      </c>
      <c r="X160" s="3">
        <f t="shared" si="38"/>
      </c>
      <c r="Y160" s="3">
        <f t="shared" si="39"/>
      </c>
      <c r="Z160" s="10" t="e">
        <f>VLOOKUP(RIGHT(LEFT(A160,3),1),'JAN_変換'!$A$2:$B$11,2,FALSE)</f>
        <v>#N/A</v>
      </c>
      <c r="AA160" s="10">
        <f t="shared" si="40"/>
      </c>
      <c r="AB160" s="10">
        <f t="shared" si="41"/>
      </c>
      <c r="AC160" s="10" t="e">
        <f>VLOOKUP(RIGHT(LEFT(A160,6),1),'JAN_変換'!$A$2:$B$11,2,FALSE)</f>
        <v>#N/A</v>
      </c>
      <c r="AD160" s="10" t="e">
        <f>VLOOKUP(RIGHT(LEFT(A160,7),1),'JAN_変換'!$A$2:$B$11,2,FALSE)</f>
        <v>#N/A</v>
      </c>
      <c r="AE160" s="10" t="e">
        <f>VLOOKUP(RIGHT(LEFT(A160,8),1),'JAN_変換'!$C$2:$D$11,2,FALSE)</f>
        <v>#N/A</v>
      </c>
      <c r="AF160" s="10" t="e">
        <f>VLOOKUP(RIGHT(LEFT(A160,9),1),'JAN_変換'!$C$2:$D$11,2,FALSE)</f>
        <v>#N/A</v>
      </c>
      <c r="AG160" s="10" t="e">
        <f>VLOOKUP(RIGHT(LEFT(A160,10),1),'JAN_変換'!$C$2:$D$11,2,FALSE)</f>
        <v>#N/A</v>
      </c>
      <c r="AH160" s="10" t="e">
        <f>VLOOKUP(RIGHT(LEFT(A160,11),1),'JAN_変換'!$C$2:$D$11,2,FALSE)</f>
        <v>#N/A</v>
      </c>
      <c r="AI160" s="10" t="e">
        <f>VLOOKUP(RIGHT(LEFT(A160,12),1),'JAN_変換'!$C$2:$D$11,2,FALSE)</f>
        <v>#N/A</v>
      </c>
      <c r="AJ160" s="10" t="e">
        <f>VLOOKUP(RIGHT(LEFT(A160,13),1),'JAN_変換'!$C$2:$D$11,2,FALSE)</f>
        <v>#N/A</v>
      </c>
      <c r="AL160" s="3" t="e">
        <f t="shared" si="42"/>
        <v>#N/A</v>
      </c>
      <c r="AM160" s="3" t="e">
        <f t="shared" si="43"/>
        <v>#VALUE!</v>
      </c>
    </row>
    <row r="161" spans="1:39" ht="24" customHeight="1">
      <c r="A161" s="13"/>
      <c r="B161" s="26">
        <f>IF(A161="","",AL161)</f>
      </c>
      <c r="C161" s="27">
        <f t="shared" si="44"/>
      </c>
      <c r="D161" s="22">
        <f>IF(A161="","",VLOOKUP(A161,JAN13_DB!$A:$H,2,FALSE))</f>
      </c>
      <c r="E161" s="22">
        <f>IF(A161="","",VLOOKUP(A161,JAN13_DB!$A:$H,3,FALSE))</f>
      </c>
      <c r="F161" s="21">
        <f>IF(A161="","",VLOOKUP(A161,JAN13_DB!$A:$H,4,FALSE))</f>
      </c>
      <c r="G161" s="21">
        <f>IF(A161="","",VLOOKUP(A161,JAN13_DB!$A:$H,5,FALSE))</f>
      </c>
      <c r="H161" s="21">
        <f>IF(A161="","",VLOOKUP(A161,JAN13_DB!$A:$H,6,FALSE))</f>
      </c>
      <c r="I161" s="21">
        <f>IF(A161="","",VLOOKUP(A161,JAN13_DB!$A:$H,7,FALSE))</f>
      </c>
      <c r="J161" s="14">
        <f>IF(A161="","",IF(VLOOKUP(A161,JAN13_DB!$A:$H,8,FALSE)=0,"",VLOOKUP(A161,JAN13_DB!$A:$H,8,FALSE)))</f>
      </c>
      <c r="L161" s="3">
        <f t="shared" si="26"/>
      </c>
      <c r="M161" s="3">
        <f t="shared" si="27"/>
      </c>
      <c r="N161" s="3">
        <f t="shared" si="28"/>
      </c>
      <c r="O161" s="3">
        <f t="shared" si="29"/>
      </c>
      <c r="P161" s="3">
        <f t="shared" si="30"/>
      </c>
      <c r="Q161" s="3">
        <f t="shared" si="31"/>
      </c>
      <c r="R161" s="3">
        <f t="shared" si="32"/>
      </c>
      <c r="S161" s="3">
        <f t="shared" si="33"/>
      </c>
      <c r="T161" s="3">
        <f t="shared" si="34"/>
      </c>
      <c r="U161" s="3">
        <f t="shared" si="35"/>
      </c>
      <c r="V161" s="3">
        <f t="shared" si="36"/>
      </c>
      <c r="W161" s="3">
        <f t="shared" si="37"/>
      </c>
      <c r="X161" s="3">
        <f t="shared" si="38"/>
      </c>
      <c r="Y161" s="3">
        <f t="shared" si="39"/>
      </c>
      <c r="Z161" s="10" t="e">
        <f>VLOOKUP(RIGHT(LEFT(A161,3),1),'JAN_変換'!$A$2:$B$11,2,FALSE)</f>
        <v>#N/A</v>
      </c>
      <c r="AA161" s="10">
        <f t="shared" si="40"/>
      </c>
      <c r="AB161" s="10">
        <f t="shared" si="41"/>
      </c>
      <c r="AC161" s="10" t="e">
        <f>VLOOKUP(RIGHT(LEFT(A161,6),1),'JAN_変換'!$A$2:$B$11,2,FALSE)</f>
        <v>#N/A</v>
      </c>
      <c r="AD161" s="10" t="e">
        <f>VLOOKUP(RIGHT(LEFT(A161,7),1),'JAN_変換'!$A$2:$B$11,2,FALSE)</f>
        <v>#N/A</v>
      </c>
      <c r="AE161" s="10" t="e">
        <f>VLOOKUP(RIGHT(LEFT(A161,8),1),'JAN_変換'!$C$2:$D$11,2,FALSE)</f>
        <v>#N/A</v>
      </c>
      <c r="AF161" s="10" t="e">
        <f>VLOOKUP(RIGHT(LEFT(A161,9),1),'JAN_変換'!$C$2:$D$11,2,FALSE)</f>
        <v>#N/A</v>
      </c>
      <c r="AG161" s="10" t="e">
        <f>VLOOKUP(RIGHT(LEFT(A161,10),1),'JAN_変換'!$C$2:$D$11,2,FALSE)</f>
        <v>#N/A</v>
      </c>
      <c r="AH161" s="10" t="e">
        <f>VLOOKUP(RIGHT(LEFT(A161,11),1),'JAN_変換'!$C$2:$D$11,2,FALSE)</f>
        <v>#N/A</v>
      </c>
      <c r="AI161" s="10" t="e">
        <f>VLOOKUP(RIGHT(LEFT(A161,12),1),'JAN_変換'!$C$2:$D$11,2,FALSE)</f>
        <v>#N/A</v>
      </c>
      <c r="AJ161" s="10" t="e">
        <f>VLOOKUP(RIGHT(LEFT(A161,13),1),'JAN_変換'!$C$2:$D$11,2,FALSE)</f>
        <v>#N/A</v>
      </c>
      <c r="AL161" s="3" t="e">
        <f t="shared" si="42"/>
        <v>#N/A</v>
      </c>
      <c r="AM161" s="3" t="e">
        <f t="shared" si="43"/>
        <v>#VALUE!</v>
      </c>
    </row>
    <row r="162" spans="1:39" ht="24" customHeight="1">
      <c r="A162" s="13"/>
      <c r="B162" s="26">
        <f>IF(A162="","",AL162)</f>
      </c>
      <c r="C162" s="27">
        <f t="shared" si="44"/>
      </c>
      <c r="D162" s="22">
        <f>IF(A162="","",VLOOKUP(A162,JAN13_DB!$A:$H,2,FALSE))</f>
      </c>
      <c r="E162" s="22">
        <f>IF(A162="","",VLOOKUP(A162,JAN13_DB!$A:$H,3,FALSE))</f>
      </c>
      <c r="F162" s="21">
        <f>IF(A162="","",VLOOKUP(A162,JAN13_DB!$A:$H,4,FALSE))</f>
      </c>
      <c r="G162" s="21">
        <f>IF(A162="","",VLOOKUP(A162,JAN13_DB!$A:$H,5,FALSE))</f>
      </c>
      <c r="H162" s="21">
        <f>IF(A162="","",VLOOKUP(A162,JAN13_DB!$A:$H,6,FALSE))</f>
      </c>
      <c r="I162" s="21">
        <f>IF(A162="","",VLOOKUP(A162,JAN13_DB!$A:$H,7,FALSE))</f>
      </c>
      <c r="J162" s="14">
        <f>IF(A162="","",IF(VLOOKUP(A162,JAN13_DB!$A:$H,8,FALSE)=0,"",VLOOKUP(A162,JAN13_DB!$A:$H,8,FALSE)))</f>
      </c>
      <c r="L162" s="3">
        <f t="shared" si="26"/>
      </c>
      <c r="M162" s="3">
        <f t="shared" si="27"/>
      </c>
      <c r="N162" s="3">
        <f t="shared" si="28"/>
      </c>
      <c r="O162" s="3">
        <f t="shared" si="29"/>
      </c>
      <c r="P162" s="3">
        <f t="shared" si="30"/>
      </c>
      <c r="Q162" s="3">
        <f t="shared" si="31"/>
      </c>
      <c r="R162" s="3">
        <f t="shared" si="32"/>
      </c>
      <c r="S162" s="3">
        <f t="shared" si="33"/>
      </c>
      <c r="T162" s="3">
        <f t="shared" si="34"/>
      </c>
      <c r="U162" s="3">
        <f t="shared" si="35"/>
      </c>
      <c r="V162" s="3">
        <f t="shared" si="36"/>
      </c>
      <c r="W162" s="3">
        <f t="shared" si="37"/>
      </c>
      <c r="X162" s="3">
        <f t="shared" si="38"/>
      </c>
      <c r="Y162" s="3">
        <f t="shared" si="39"/>
      </c>
      <c r="Z162" s="10" t="e">
        <f>VLOOKUP(RIGHT(LEFT(A162,3),1),'JAN_変換'!$A$2:$B$11,2,FALSE)</f>
        <v>#N/A</v>
      </c>
      <c r="AA162" s="10">
        <f t="shared" si="40"/>
      </c>
      <c r="AB162" s="10">
        <f t="shared" si="41"/>
      </c>
      <c r="AC162" s="10" t="e">
        <f>VLOOKUP(RIGHT(LEFT(A162,6),1),'JAN_変換'!$A$2:$B$11,2,FALSE)</f>
        <v>#N/A</v>
      </c>
      <c r="AD162" s="10" t="e">
        <f>VLOOKUP(RIGHT(LEFT(A162,7),1),'JAN_変換'!$A$2:$B$11,2,FALSE)</f>
        <v>#N/A</v>
      </c>
      <c r="AE162" s="10" t="e">
        <f>VLOOKUP(RIGHT(LEFT(A162,8),1),'JAN_変換'!$C$2:$D$11,2,FALSE)</f>
        <v>#N/A</v>
      </c>
      <c r="AF162" s="10" t="e">
        <f>VLOOKUP(RIGHT(LEFT(A162,9),1),'JAN_変換'!$C$2:$D$11,2,FALSE)</f>
        <v>#N/A</v>
      </c>
      <c r="AG162" s="10" t="e">
        <f>VLOOKUP(RIGHT(LEFT(A162,10),1),'JAN_変換'!$C$2:$D$11,2,FALSE)</f>
        <v>#N/A</v>
      </c>
      <c r="AH162" s="10" t="e">
        <f>VLOOKUP(RIGHT(LEFT(A162,11),1),'JAN_変換'!$C$2:$D$11,2,FALSE)</f>
        <v>#N/A</v>
      </c>
      <c r="AI162" s="10" t="e">
        <f>VLOOKUP(RIGHT(LEFT(A162,12),1),'JAN_変換'!$C$2:$D$11,2,FALSE)</f>
        <v>#N/A</v>
      </c>
      <c r="AJ162" s="10" t="e">
        <f>VLOOKUP(RIGHT(LEFT(A162,13),1),'JAN_変換'!$C$2:$D$11,2,FALSE)</f>
        <v>#N/A</v>
      </c>
      <c r="AL162" s="3" t="e">
        <f t="shared" si="42"/>
        <v>#N/A</v>
      </c>
      <c r="AM162" s="3" t="e">
        <f t="shared" si="43"/>
        <v>#VALUE!</v>
      </c>
    </row>
    <row r="163" spans="1:39" ht="24" customHeight="1">
      <c r="A163" s="13"/>
      <c r="B163" s="26">
        <f>IF(A163="","",AL163)</f>
      </c>
      <c r="C163" s="27">
        <f t="shared" si="44"/>
      </c>
      <c r="D163" s="22">
        <f>IF(A163="","",VLOOKUP(A163,JAN13_DB!$A:$H,2,FALSE))</f>
      </c>
      <c r="E163" s="22">
        <f>IF(A163="","",VLOOKUP(A163,JAN13_DB!$A:$H,3,FALSE))</f>
      </c>
      <c r="F163" s="21">
        <f>IF(A163="","",VLOOKUP(A163,JAN13_DB!$A:$H,4,FALSE))</f>
      </c>
      <c r="G163" s="21">
        <f>IF(A163="","",VLOOKUP(A163,JAN13_DB!$A:$H,5,FALSE))</f>
      </c>
      <c r="H163" s="21">
        <f>IF(A163="","",VLOOKUP(A163,JAN13_DB!$A:$H,6,FALSE))</f>
      </c>
      <c r="I163" s="21">
        <f>IF(A163="","",VLOOKUP(A163,JAN13_DB!$A:$H,7,FALSE))</f>
      </c>
      <c r="J163" s="14">
        <f>IF(A163="","",IF(VLOOKUP(A163,JAN13_DB!$A:$H,8,FALSE)=0,"",VLOOKUP(A163,JAN13_DB!$A:$H,8,FALSE)))</f>
      </c>
      <c r="L163" s="3">
        <f t="shared" si="26"/>
      </c>
      <c r="M163" s="3">
        <f t="shared" si="27"/>
      </c>
      <c r="N163" s="3">
        <f t="shared" si="28"/>
      </c>
      <c r="O163" s="3">
        <f t="shared" si="29"/>
      </c>
      <c r="P163" s="3">
        <f t="shared" si="30"/>
      </c>
      <c r="Q163" s="3">
        <f t="shared" si="31"/>
      </c>
      <c r="R163" s="3">
        <f t="shared" si="32"/>
      </c>
      <c r="S163" s="3">
        <f t="shared" si="33"/>
      </c>
      <c r="T163" s="3">
        <f t="shared" si="34"/>
      </c>
      <c r="U163" s="3">
        <f t="shared" si="35"/>
      </c>
      <c r="V163" s="3">
        <f t="shared" si="36"/>
      </c>
      <c r="W163" s="3">
        <f t="shared" si="37"/>
      </c>
      <c r="X163" s="3">
        <f t="shared" si="38"/>
      </c>
      <c r="Y163" s="3">
        <f t="shared" si="39"/>
      </c>
      <c r="Z163" s="10" t="e">
        <f>VLOOKUP(RIGHT(LEFT(A163,3),1),'JAN_変換'!$A$2:$B$11,2,FALSE)</f>
        <v>#N/A</v>
      </c>
      <c r="AA163" s="10">
        <f t="shared" si="40"/>
      </c>
      <c r="AB163" s="10">
        <f t="shared" si="41"/>
      </c>
      <c r="AC163" s="10" t="e">
        <f>VLOOKUP(RIGHT(LEFT(A163,6),1),'JAN_変換'!$A$2:$B$11,2,FALSE)</f>
        <v>#N/A</v>
      </c>
      <c r="AD163" s="10" t="e">
        <f>VLOOKUP(RIGHT(LEFT(A163,7),1),'JAN_変換'!$A$2:$B$11,2,FALSE)</f>
        <v>#N/A</v>
      </c>
      <c r="AE163" s="10" t="e">
        <f>VLOOKUP(RIGHT(LEFT(A163,8),1),'JAN_変換'!$C$2:$D$11,2,FALSE)</f>
        <v>#N/A</v>
      </c>
      <c r="AF163" s="10" t="e">
        <f>VLOOKUP(RIGHT(LEFT(A163,9),1),'JAN_変換'!$C$2:$D$11,2,FALSE)</f>
        <v>#N/A</v>
      </c>
      <c r="AG163" s="10" t="e">
        <f>VLOOKUP(RIGHT(LEFT(A163,10),1),'JAN_変換'!$C$2:$D$11,2,FALSE)</f>
        <v>#N/A</v>
      </c>
      <c r="AH163" s="10" t="e">
        <f>VLOOKUP(RIGHT(LEFT(A163,11),1),'JAN_変換'!$C$2:$D$11,2,FALSE)</f>
        <v>#N/A</v>
      </c>
      <c r="AI163" s="10" t="e">
        <f>VLOOKUP(RIGHT(LEFT(A163,12),1),'JAN_変換'!$C$2:$D$11,2,FALSE)</f>
        <v>#N/A</v>
      </c>
      <c r="AJ163" s="10" t="e">
        <f>VLOOKUP(RIGHT(LEFT(A163,13),1),'JAN_変換'!$C$2:$D$11,2,FALSE)</f>
        <v>#N/A</v>
      </c>
      <c r="AL163" s="3" t="e">
        <f t="shared" si="42"/>
        <v>#N/A</v>
      </c>
      <c r="AM163" s="3" t="e">
        <f t="shared" si="43"/>
        <v>#VALUE!</v>
      </c>
    </row>
    <row r="164" spans="1:39" ht="24" customHeight="1">
      <c r="A164" s="13"/>
      <c r="B164" s="26">
        <f>IF(A164="","",AL164)</f>
      </c>
      <c r="C164" s="27">
        <f t="shared" si="44"/>
      </c>
      <c r="D164" s="22">
        <f>IF(A164="","",VLOOKUP(A164,JAN13_DB!$A:$H,2,FALSE))</f>
      </c>
      <c r="E164" s="22">
        <f>IF(A164="","",VLOOKUP(A164,JAN13_DB!$A:$H,3,FALSE))</f>
      </c>
      <c r="F164" s="21">
        <f>IF(A164="","",VLOOKUP(A164,JAN13_DB!$A:$H,4,FALSE))</f>
      </c>
      <c r="G164" s="21">
        <f>IF(A164="","",VLOOKUP(A164,JAN13_DB!$A:$H,5,FALSE))</f>
      </c>
      <c r="H164" s="21">
        <f>IF(A164="","",VLOOKUP(A164,JAN13_DB!$A:$H,6,FALSE))</f>
      </c>
      <c r="I164" s="21">
        <f>IF(A164="","",VLOOKUP(A164,JAN13_DB!$A:$H,7,FALSE))</f>
      </c>
      <c r="J164" s="14">
        <f>IF(A164="","",IF(VLOOKUP(A164,JAN13_DB!$A:$H,8,FALSE)=0,"",VLOOKUP(A164,JAN13_DB!$A:$H,8,FALSE)))</f>
      </c>
      <c r="L164" s="3">
        <f t="shared" si="26"/>
      </c>
      <c r="M164" s="3">
        <f t="shared" si="27"/>
      </c>
      <c r="N164" s="3">
        <f t="shared" si="28"/>
      </c>
      <c r="O164" s="3">
        <f t="shared" si="29"/>
      </c>
      <c r="P164" s="3">
        <f t="shared" si="30"/>
      </c>
      <c r="Q164" s="3">
        <f t="shared" si="31"/>
      </c>
      <c r="R164" s="3">
        <f t="shared" si="32"/>
      </c>
      <c r="S164" s="3">
        <f t="shared" si="33"/>
      </c>
      <c r="T164" s="3">
        <f t="shared" si="34"/>
      </c>
      <c r="U164" s="3">
        <f t="shared" si="35"/>
      </c>
      <c r="V164" s="3">
        <f t="shared" si="36"/>
      </c>
      <c r="W164" s="3">
        <f t="shared" si="37"/>
      </c>
      <c r="X164" s="3">
        <f t="shared" si="38"/>
      </c>
      <c r="Y164" s="3">
        <f t="shared" si="39"/>
      </c>
      <c r="Z164" s="10" t="e">
        <f>VLOOKUP(RIGHT(LEFT(A164,3),1),'JAN_変換'!$A$2:$B$11,2,FALSE)</f>
        <v>#N/A</v>
      </c>
      <c r="AA164" s="10">
        <f t="shared" si="40"/>
      </c>
      <c r="AB164" s="10">
        <f t="shared" si="41"/>
      </c>
      <c r="AC164" s="10" t="e">
        <f>VLOOKUP(RIGHT(LEFT(A164,6),1),'JAN_変換'!$A$2:$B$11,2,FALSE)</f>
        <v>#N/A</v>
      </c>
      <c r="AD164" s="10" t="e">
        <f>VLOOKUP(RIGHT(LEFT(A164,7),1),'JAN_変換'!$A$2:$B$11,2,FALSE)</f>
        <v>#N/A</v>
      </c>
      <c r="AE164" s="10" t="e">
        <f>VLOOKUP(RIGHT(LEFT(A164,8),1),'JAN_変換'!$C$2:$D$11,2,FALSE)</f>
        <v>#N/A</v>
      </c>
      <c r="AF164" s="10" t="e">
        <f>VLOOKUP(RIGHT(LEFT(A164,9),1),'JAN_変換'!$C$2:$D$11,2,FALSE)</f>
        <v>#N/A</v>
      </c>
      <c r="AG164" s="10" t="e">
        <f>VLOOKUP(RIGHT(LEFT(A164,10),1),'JAN_変換'!$C$2:$D$11,2,FALSE)</f>
        <v>#N/A</v>
      </c>
      <c r="AH164" s="10" t="e">
        <f>VLOOKUP(RIGHT(LEFT(A164,11),1),'JAN_変換'!$C$2:$D$11,2,FALSE)</f>
        <v>#N/A</v>
      </c>
      <c r="AI164" s="10" t="e">
        <f>VLOOKUP(RIGHT(LEFT(A164,12),1),'JAN_変換'!$C$2:$D$11,2,FALSE)</f>
        <v>#N/A</v>
      </c>
      <c r="AJ164" s="10" t="e">
        <f>VLOOKUP(RIGHT(LEFT(A164,13),1),'JAN_変換'!$C$2:$D$11,2,FALSE)</f>
        <v>#N/A</v>
      </c>
      <c r="AL164" s="3" t="e">
        <f t="shared" si="42"/>
        <v>#N/A</v>
      </c>
      <c r="AM164" s="3" t="e">
        <f t="shared" si="43"/>
        <v>#VALUE!</v>
      </c>
    </row>
    <row r="165" spans="1:39" ht="24" customHeight="1">
      <c r="A165" s="13"/>
      <c r="B165" s="26">
        <f>IF(A165="","",AL165)</f>
      </c>
      <c r="C165" s="27">
        <f t="shared" si="44"/>
      </c>
      <c r="D165" s="22">
        <f>IF(A165="","",VLOOKUP(A165,JAN13_DB!$A:$H,2,FALSE))</f>
      </c>
      <c r="E165" s="22">
        <f>IF(A165="","",VLOOKUP(A165,JAN13_DB!$A:$H,3,FALSE))</f>
      </c>
      <c r="F165" s="21">
        <f>IF(A165="","",VLOOKUP(A165,JAN13_DB!$A:$H,4,FALSE))</f>
      </c>
      <c r="G165" s="21">
        <f>IF(A165="","",VLOOKUP(A165,JAN13_DB!$A:$H,5,FALSE))</f>
      </c>
      <c r="H165" s="21">
        <f>IF(A165="","",VLOOKUP(A165,JAN13_DB!$A:$H,6,FALSE))</f>
      </c>
      <c r="I165" s="21">
        <f>IF(A165="","",VLOOKUP(A165,JAN13_DB!$A:$H,7,FALSE))</f>
      </c>
      <c r="J165" s="14">
        <f>IF(A165="","",IF(VLOOKUP(A165,JAN13_DB!$A:$H,8,FALSE)=0,"",VLOOKUP(A165,JAN13_DB!$A:$H,8,FALSE)))</f>
      </c>
      <c r="L165" s="3">
        <f t="shared" si="26"/>
      </c>
      <c r="M165" s="3">
        <f t="shared" si="27"/>
      </c>
      <c r="N165" s="3">
        <f t="shared" si="28"/>
      </c>
      <c r="O165" s="3">
        <f t="shared" si="29"/>
      </c>
      <c r="P165" s="3">
        <f t="shared" si="30"/>
      </c>
      <c r="Q165" s="3">
        <f t="shared" si="31"/>
      </c>
      <c r="R165" s="3">
        <f t="shared" si="32"/>
      </c>
      <c r="S165" s="3">
        <f t="shared" si="33"/>
      </c>
      <c r="T165" s="3">
        <f t="shared" si="34"/>
      </c>
      <c r="U165" s="3">
        <f t="shared" si="35"/>
      </c>
      <c r="V165" s="3">
        <f t="shared" si="36"/>
      </c>
      <c r="W165" s="3">
        <f t="shared" si="37"/>
      </c>
      <c r="X165" s="3">
        <f t="shared" si="38"/>
      </c>
      <c r="Y165" s="3">
        <f t="shared" si="39"/>
      </c>
      <c r="Z165" s="10" t="e">
        <f>VLOOKUP(RIGHT(LEFT(A165,3),1),'JAN_変換'!$A$2:$B$11,2,FALSE)</f>
        <v>#N/A</v>
      </c>
      <c r="AA165" s="10">
        <f t="shared" si="40"/>
      </c>
      <c r="AB165" s="10">
        <f t="shared" si="41"/>
      </c>
      <c r="AC165" s="10" t="e">
        <f>VLOOKUP(RIGHT(LEFT(A165,6),1),'JAN_変換'!$A$2:$B$11,2,FALSE)</f>
        <v>#N/A</v>
      </c>
      <c r="AD165" s="10" t="e">
        <f>VLOOKUP(RIGHT(LEFT(A165,7),1),'JAN_変換'!$A$2:$B$11,2,FALSE)</f>
        <v>#N/A</v>
      </c>
      <c r="AE165" s="10" t="e">
        <f>VLOOKUP(RIGHT(LEFT(A165,8),1),'JAN_変換'!$C$2:$D$11,2,FALSE)</f>
        <v>#N/A</v>
      </c>
      <c r="AF165" s="10" t="e">
        <f>VLOOKUP(RIGHT(LEFT(A165,9),1),'JAN_変換'!$C$2:$D$11,2,FALSE)</f>
        <v>#N/A</v>
      </c>
      <c r="AG165" s="10" t="e">
        <f>VLOOKUP(RIGHT(LEFT(A165,10),1),'JAN_変換'!$C$2:$D$11,2,FALSE)</f>
        <v>#N/A</v>
      </c>
      <c r="AH165" s="10" t="e">
        <f>VLOOKUP(RIGHT(LEFT(A165,11),1),'JAN_変換'!$C$2:$D$11,2,FALSE)</f>
        <v>#N/A</v>
      </c>
      <c r="AI165" s="10" t="e">
        <f>VLOOKUP(RIGHT(LEFT(A165,12),1),'JAN_変換'!$C$2:$D$11,2,FALSE)</f>
        <v>#N/A</v>
      </c>
      <c r="AJ165" s="10" t="e">
        <f>VLOOKUP(RIGHT(LEFT(A165,13),1),'JAN_変換'!$C$2:$D$11,2,FALSE)</f>
        <v>#N/A</v>
      </c>
      <c r="AL165" s="3" t="e">
        <f t="shared" si="42"/>
        <v>#N/A</v>
      </c>
      <c r="AM165" s="3" t="e">
        <f t="shared" si="43"/>
        <v>#VALUE!</v>
      </c>
    </row>
    <row r="166" spans="1:39" ht="24" customHeight="1">
      <c r="A166" s="13"/>
      <c r="B166" s="26">
        <f>IF(A166="","",AL166)</f>
      </c>
      <c r="C166" s="27">
        <f t="shared" si="44"/>
      </c>
      <c r="D166" s="22">
        <f>IF(A166="","",VLOOKUP(A166,JAN13_DB!$A:$H,2,FALSE))</f>
      </c>
      <c r="E166" s="22">
        <f>IF(A166="","",VLOOKUP(A166,JAN13_DB!$A:$H,3,FALSE))</f>
      </c>
      <c r="F166" s="21">
        <f>IF(A166="","",VLOOKUP(A166,JAN13_DB!$A:$H,4,FALSE))</f>
      </c>
      <c r="G166" s="21">
        <f>IF(A166="","",VLOOKUP(A166,JAN13_DB!$A:$H,5,FALSE))</f>
      </c>
      <c r="H166" s="21">
        <f>IF(A166="","",VLOOKUP(A166,JAN13_DB!$A:$H,6,FALSE))</f>
      </c>
      <c r="I166" s="21">
        <f>IF(A166="","",VLOOKUP(A166,JAN13_DB!$A:$H,7,FALSE))</f>
      </c>
      <c r="J166" s="14">
        <f>IF(A166="","",IF(VLOOKUP(A166,JAN13_DB!$A:$H,8,FALSE)=0,"",VLOOKUP(A166,JAN13_DB!$A:$H,8,FALSE)))</f>
      </c>
      <c r="L166" s="3">
        <f t="shared" si="26"/>
      </c>
      <c r="M166" s="3">
        <f t="shared" si="27"/>
      </c>
      <c r="N166" s="3">
        <f t="shared" si="28"/>
      </c>
      <c r="O166" s="3">
        <f t="shared" si="29"/>
      </c>
      <c r="P166" s="3">
        <f t="shared" si="30"/>
      </c>
      <c r="Q166" s="3">
        <f t="shared" si="31"/>
      </c>
      <c r="R166" s="3">
        <f t="shared" si="32"/>
      </c>
      <c r="S166" s="3">
        <f t="shared" si="33"/>
      </c>
      <c r="T166" s="3">
        <f t="shared" si="34"/>
      </c>
      <c r="U166" s="3">
        <f t="shared" si="35"/>
      </c>
      <c r="V166" s="3">
        <f t="shared" si="36"/>
      </c>
      <c r="W166" s="3">
        <f t="shared" si="37"/>
      </c>
      <c r="X166" s="3">
        <f t="shared" si="38"/>
      </c>
      <c r="Y166" s="3">
        <f t="shared" si="39"/>
      </c>
      <c r="Z166" s="10" t="e">
        <f>VLOOKUP(RIGHT(LEFT(A166,3),1),'JAN_変換'!$A$2:$B$11,2,FALSE)</f>
        <v>#N/A</v>
      </c>
      <c r="AA166" s="10">
        <f t="shared" si="40"/>
      </c>
      <c r="AB166" s="10">
        <f t="shared" si="41"/>
      </c>
      <c r="AC166" s="10" t="e">
        <f>VLOOKUP(RIGHT(LEFT(A166,6),1),'JAN_変換'!$A$2:$B$11,2,FALSE)</f>
        <v>#N/A</v>
      </c>
      <c r="AD166" s="10" t="e">
        <f>VLOOKUP(RIGHT(LEFT(A166,7),1),'JAN_変換'!$A$2:$B$11,2,FALSE)</f>
        <v>#N/A</v>
      </c>
      <c r="AE166" s="10" t="e">
        <f>VLOOKUP(RIGHT(LEFT(A166,8),1),'JAN_変換'!$C$2:$D$11,2,FALSE)</f>
        <v>#N/A</v>
      </c>
      <c r="AF166" s="10" t="e">
        <f>VLOOKUP(RIGHT(LEFT(A166,9),1),'JAN_変換'!$C$2:$D$11,2,FALSE)</f>
        <v>#N/A</v>
      </c>
      <c r="AG166" s="10" t="e">
        <f>VLOOKUP(RIGHT(LEFT(A166,10),1),'JAN_変換'!$C$2:$D$11,2,FALSE)</f>
        <v>#N/A</v>
      </c>
      <c r="AH166" s="10" t="e">
        <f>VLOOKUP(RIGHT(LEFT(A166,11),1),'JAN_変換'!$C$2:$D$11,2,FALSE)</f>
        <v>#N/A</v>
      </c>
      <c r="AI166" s="10" t="e">
        <f>VLOOKUP(RIGHT(LEFT(A166,12),1),'JAN_変換'!$C$2:$D$11,2,FALSE)</f>
        <v>#N/A</v>
      </c>
      <c r="AJ166" s="10" t="e">
        <f>VLOOKUP(RIGHT(LEFT(A166,13),1),'JAN_変換'!$C$2:$D$11,2,FALSE)</f>
        <v>#N/A</v>
      </c>
      <c r="AL166" s="3" t="e">
        <f t="shared" si="42"/>
        <v>#N/A</v>
      </c>
      <c r="AM166" s="3" t="e">
        <f t="shared" si="43"/>
        <v>#VALUE!</v>
      </c>
    </row>
    <row r="167" spans="1:39" ht="24" customHeight="1">
      <c r="A167" s="13"/>
      <c r="B167" s="26">
        <f>IF(A167="","",AL167)</f>
      </c>
      <c r="C167" s="27">
        <f t="shared" si="44"/>
      </c>
      <c r="D167" s="22">
        <f>IF(A167="","",VLOOKUP(A167,JAN13_DB!$A:$H,2,FALSE))</f>
      </c>
      <c r="E167" s="22">
        <f>IF(A167="","",VLOOKUP(A167,JAN13_DB!$A:$H,3,FALSE))</f>
      </c>
      <c r="F167" s="21">
        <f>IF(A167="","",VLOOKUP(A167,JAN13_DB!$A:$H,4,FALSE))</f>
      </c>
      <c r="G167" s="21">
        <f>IF(A167="","",VLOOKUP(A167,JAN13_DB!$A:$H,5,FALSE))</f>
      </c>
      <c r="H167" s="21">
        <f>IF(A167="","",VLOOKUP(A167,JAN13_DB!$A:$H,6,FALSE))</f>
      </c>
      <c r="I167" s="21">
        <f>IF(A167="","",VLOOKUP(A167,JAN13_DB!$A:$H,7,FALSE))</f>
      </c>
      <c r="J167" s="14">
        <f>IF(A167="","",IF(VLOOKUP(A167,JAN13_DB!$A:$H,8,FALSE)=0,"",VLOOKUP(A167,JAN13_DB!$A:$H,8,FALSE)))</f>
      </c>
      <c r="L167" s="3">
        <f t="shared" si="26"/>
      </c>
      <c r="M167" s="3">
        <f t="shared" si="27"/>
      </c>
      <c r="N167" s="3">
        <f t="shared" si="28"/>
      </c>
      <c r="O167" s="3">
        <f t="shared" si="29"/>
      </c>
      <c r="P167" s="3">
        <f t="shared" si="30"/>
      </c>
      <c r="Q167" s="3">
        <f t="shared" si="31"/>
      </c>
      <c r="R167" s="3">
        <f t="shared" si="32"/>
      </c>
      <c r="S167" s="3">
        <f t="shared" si="33"/>
      </c>
      <c r="T167" s="3">
        <f t="shared" si="34"/>
      </c>
      <c r="U167" s="3">
        <f t="shared" si="35"/>
      </c>
      <c r="V167" s="3">
        <f t="shared" si="36"/>
      </c>
      <c r="W167" s="3">
        <f t="shared" si="37"/>
      </c>
      <c r="X167" s="3">
        <f t="shared" si="38"/>
      </c>
      <c r="Y167" s="3">
        <f t="shared" si="39"/>
      </c>
      <c r="Z167" s="10" t="e">
        <f>VLOOKUP(RIGHT(LEFT(A167,3),1),'JAN_変換'!$A$2:$B$11,2,FALSE)</f>
        <v>#N/A</v>
      </c>
      <c r="AA167" s="10">
        <f t="shared" si="40"/>
      </c>
      <c r="AB167" s="10">
        <f t="shared" si="41"/>
      </c>
      <c r="AC167" s="10" t="e">
        <f>VLOOKUP(RIGHT(LEFT(A167,6),1),'JAN_変換'!$A$2:$B$11,2,FALSE)</f>
        <v>#N/A</v>
      </c>
      <c r="AD167" s="10" t="e">
        <f>VLOOKUP(RIGHT(LEFT(A167,7),1),'JAN_変換'!$A$2:$B$11,2,FALSE)</f>
        <v>#N/A</v>
      </c>
      <c r="AE167" s="10" t="e">
        <f>VLOOKUP(RIGHT(LEFT(A167,8),1),'JAN_変換'!$C$2:$D$11,2,FALSE)</f>
        <v>#N/A</v>
      </c>
      <c r="AF167" s="10" t="e">
        <f>VLOOKUP(RIGHT(LEFT(A167,9),1),'JAN_変換'!$C$2:$D$11,2,FALSE)</f>
        <v>#N/A</v>
      </c>
      <c r="AG167" s="10" t="e">
        <f>VLOOKUP(RIGHT(LEFT(A167,10),1),'JAN_変換'!$C$2:$D$11,2,FALSE)</f>
        <v>#N/A</v>
      </c>
      <c r="AH167" s="10" t="e">
        <f>VLOOKUP(RIGHT(LEFT(A167,11),1),'JAN_変換'!$C$2:$D$11,2,FALSE)</f>
        <v>#N/A</v>
      </c>
      <c r="AI167" s="10" t="e">
        <f>VLOOKUP(RIGHT(LEFT(A167,12),1),'JAN_変換'!$C$2:$D$11,2,FALSE)</f>
        <v>#N/A</v>
      </c>
      <c r="AJ167" s="10" t="e">
        <f>VLOOKUP(RIGHT(LEFT(A167,13),1),'JAN_変換'!$C$2:$D$11,2,FALSE)</f>
        <v>#N/A</v>
      </c>
      <c r="AL167" s="3" t="e">
        <f t="shared" si="42"/>
        <v>#N/A</v>
      </c>
      <c r="AM167" s="3" t="e">
        <f t="shared" si="43"/>
        <v>#VALUE!</v>
      </c>
    </row>
    <row r="168" spans="1:39" ht="24" customHeight="1">
      <c r="A168" s="13"/>
      <c r="B168" s="26">
        <f>IF(A168="","",AL168)</f>
      </c>
      <c r="C168" s="27">
        <f t="shared" si="44"/>
      </c>
      <c r="D168" s="22">
        <f>IF(A168="","",VLOOKUP(A168,JAN13_DB!$A:$H,2,FALSE))</f>
      </c>
      <c r="E168" s="22">
        <f>IF(A168="","",VLOOKUP(A168,JAN13_DB!$A:$H,3,FALSE))</f>
      </c>
      <c r="F168" s="21">
        <f>IF(A168="","",VLOOKUP(A168,JAN13_DB!$A:$H,4,FALSE))</f>
      </c>
      <c r="G168" s="21">
        <f>IF(A168="","",VLOOKUP(A168,JAN13_DB!$A:$H,5,FALSE))</f>
      </c>
      <c r="H168" s="21">
        <f>IF(A168="","",VLOOKUP(A168,JAN13_DB!$A:$H,6,FALSE))</f>
      </c>
      <c r="I168" s="21">
        <f>IF(A168="","",VLOOKUP(A168,JAN13_DB!$A:$H,7,FALSE))</f>
      </c>
      <c r="J168" s="14">
        <f>IF(A168="","",IF(VLOOKUP(A168,JAN13_DB!$A:$H,8,FALSE)=0,"",VLOOKUP(A168,JAN13_DB!$A:$H,8,FALSE)))</f>
      </c>
      <c r="L168" s="3">
        <f t="shared" si="26"/>
      </c>
      <c r="M168" s="3">
        <f t="shared" si="27"/>
      </c>
      <c r="N168" s="3">
        <f t="shared" si="28"/>
      </c>
      <c r="O168" s="3">
        <f t="shared" si="29"/>
      </c>
      <c r="P168" s="3">
        <f t="shared" si="30"/>
      </c>
      <c r="Q168" s="3">
        <f t="shared" si="31"/>
      </c>
      <c r="R168" s="3">
        <f t="shared" si="32"/>
      </c>
      <c r="S168" s="3">
        <f t="shared" si="33"/>
      </c>
      <c r="T168" s="3">
        <f t="shared" si="34"/>
      </c>
      <c r="U168" s="3">
        <f t="shared" si="35"/>
      </c>
      <c r="V168" s="3">
        <f t="shared" si="36"/>
      </c>
      <c r="W168" s="3">
        <f t="shared" si="37"/>
      </c>
      <c r="X168" s="3">
        <f t="shared" si="38"/>
      </c>
      <c r="Y168" s="3">
        <f t="shared" si="39"/>
      </c>
      <c r="Z168" s="10" t="e">
        <f>VLOOKUP(RIGHT(LEFT(A168,3),1),'JAN_変換'!$A$2:$B$11,2,FALSE)</f>
        <v>#N/A</v>
      </c>
      <c r="AA168" s="10">
        <f t="shared" si="40"/>
      </c>
      <c r="AB168" s="10">
        <f t="shared" si="41"/>
      </c>
      <c r="AC168" s="10" t="e">
        <f>VLOOKUP(RIGHT(LEFT(A168,6),1),'JAN_変換'!$A$2:$B$11,2,FALSE)</f>
        <v>#N/A</v>
      </c>
      <c r="AD168" s="10" t="e">
        <f>VLOOKUP(RIGHT(LEFT(A168,7),1),'JAN_変換'!$A$2:$B$11,2,FALSE)</f>
        <v>#N/A</v>
      </c>
      <c r="AE168" s="10" t="e">
        <f>VLOOKUP(RIGHT(LEFT(A168,8),1),'JAN_変換'!$C$2:$D$11,2,FALSE)</f>
        <v>#N/A</v>
      </c>
      <c r="AF168" s="10" t="e">
        <f>VLOOKUP(RIGHT(LEFT(A168,9),1),'JAN_変換'!$C$2:$D$11,2,FALSE)</f>
        <v>#N/A</v>
      </c>
      <c r="AG168" s="10" t="e">
        <f>VLOOKUP(RIGHT(LEFT(A168,10),1),'JAN_変換'!$C$2:$D$11,2,FALSE)</f>
        <v>#N/A</v>
      </c>
      <c r="AH168" s="10" t="e">
        <f>VLOOKUP(RIGHT(LEFT(A168,11),1),'JAN_変換'!$C$2:$D$11,2,FALSE)</f>
        <v>#N/A</v>
      </c>
      <c r="AI168" s="10" t="e">
        <f>VLOOKUP(RIGHT(LEFT(A168,12),1),'JAN_変換'!$C$2:$D$11,2,FALSE)</f>
        <v>#N/A</v>
      </c>
      <c r="AJ168" s="10" t="e">
        <f>VLOOKUP(RIGHT(LEFT(A168,13),1),'JAN_変換'!$C$2:$D$11,2,FALSE)</f>
        <v>#N/A</v>
      </c>
      <c r="AL168" s="3" t="e">
        <f t="shared" si="42"/>
        <v>#N/A</v>
      </c>
      <c r="AM168" s="3" t="e">
        <f t="shared" si="43"/>
        <v>#VALUE!</v>
      </c>
    </row>
    <row r="169" spans="1:39" ht="24" customHeight="1">
      <c r="A169" s="13"/>
      <c r="B169" s="26">
        <f>IF(A169="","",AL169)</f>
      </c>
      <c r="C169" s="27">
        <f t="shared" si="44"/>
      </c>
      <c r="D169" s="22">
        <f>IF(A169="","",VLOOKUP(A169,JAN13_DB!$A:$H,2,FALSE))</f>
      </c>
      <c r="E169" s="22">
        <f>IF(A169="","",VLOOKUP(A169,JAN13_DB!$A:$H,3,FALSE))</f>
      </c>
      <c r="F169" s="21">
        <f>IF(A169="","",VLOOKUP(A169,JAN13_DB!$A:$H,4,FALSE))</f>
      </c>
      <c r="G169" s="21">
        <f>IF(A169="","",VLOOKUP(A169,JAN13_DB!$A:$H,5,FALSE))</f>
      </c>
      <c r="H169" s="21">
        <f>IF(A169="","",VLOOKUP(A169,JAN13_DB!$A:$H,6,FALSE))</f>
      </c>
      <c r="I169" s="21">
        <f>IF(A169="","",VLOOKUP(A169,JAN13_DB!$A:$H,7,FALSE))</f>
      </c>
      <c r="J169" s="14">
        <f>IF(A169="","",IF(VLOOKUP(A169,JAN13_DB!$A:$H,8,FALSE)=0,"",VLOOKUP(A169,JAN13_DB!$A:$H,8,FALSE)))</f>
      </c>
      <c r="L169" s="3">
        <f t="shared" si="26"/>
      </c>
      <c r="M169" s="3">
        <f t="shared" si="27"/>
      </c>
      <c r="N169" s="3">
        <f t="shared" si="28"/>
      </c>
      <c r="O169" s="3">
        <f t="shared" si="29"/>
      </c>
      <c r="P169" s="3">
        <f t="shared" si="30"/>
      </c>
      <c r="Q169" s="3">
        <f t="shared" si="31"/>
      </c>
      <c r="R169" s="3">
        <f t="shared" si="32"/>
      </c>
      <c r="S169" s="3">
        <f t="shared" si="33"/>
      </c>
      <c r="T169" s="3">
        <f t="shared" si="34"/>
      </c>
      <c r="U169" s="3">
        <f t="shared" si="35"/>
      </c>
      <c r="V169" s="3">
        <f t="shared" si="36"/>
      </c>
      <c r="W169" s="3">
        <f t="shared" si="37"/>
      </c>
      <c r="X169" s="3">
        <f t="shared" si="38"/>
      </c>
      <c r="Y169" s="3">
        <f t="shared" si="39"/>
      </c>
      <c r="Z169" s="10" t="e">
        <f>VLOOKUP(RIGHT(LEFT(A169,3),1),'JAN_変換'!$A$2:$B$11,2,FALSE)</f>
        <v>#N/A</v>
      </c>
      <c r="AA169" s="10">
        <f t="shared" si="40"/>
      </c>
      <c r="AB169" s="10">
        <f t="shared" si="41"/>
      </c>
      <c r="AC169" s="10" t="e">
        <f>VLOOKUP(RIGHT(LEFT(A169,6),1),'JAN_変換'!$A$2:$B$11,2,FALSE)</f>
        <v>#N/A</v>
      </c>
      <c r="AD169" s="10" t="e">
        <f>VLOOKUP(RIGHT(LEFT(A169,7),1),'JAN_変換'!$A$2:$B$11,2,FALSE)</f>
        <v>#N/A</v>
      </c>
      <c r="AE169" s="10" t="e">
        <f>VLOOKUP(RIGHT(LEFT(A169,8),1),'JAN_変換'!$C$2:$D$11,2,FALSE)</f>
        <v>#N/A</v>
      </c>
      <c r="AF169" s="10" t="e">
        <f>VLOOKUP(RIGHT(LEFT(A169,9),1),'JAN_変換'!$C$2:$D$11,2,FALSE)</f>
        <v>#N/A</v>
      </c>
      <c r="AG169" s="10" t="e">
        <f>VLOOKUP(RIGHT(LEFT(A169,10),1),'JAN_変換'!$C$2:$D$11,2,FALSE)</f>
        <v>#N/A</v>
      </c>
      <c r="AH169" s="10" t="e">
        <f>VLOOKUP(RIGHT(LEFT(A169,11),1),'JAN_変換'!$C$2:$D$11,2,FALSE)</f>
        <v>#N/A</v>
      </c>
      <c r="AI169" s="10" t="e">
        <f>VLOOKUP(RIGHT(LEFT(A169,12),1),'JAN_変換'!$C$2:$D$11,2,FALSE)</f>
        <v>#N/A</v>
      </c>
      <c r="AJ169" s="10" t="e">
        <f>VLOOKUP(RIGHT(LEFT(A169,13),1),'JAN_変換'!$C$2:$D$11,2,FALSE)</f>
        <v>#N/A</v>
      </c>
      <c r="AL169" s="3" t="e">
        <f t="shared" si="42"/>
        <v>#N/A</v>
      </c>
      <c r="AM169" s="3" t="e">
        <f t="shared" si="43"/>
        <v>#VALUE!</v>
      </c>
    </row>
    <row r="170" spans="1:39" ht="24" customHeight="1">
      <c r="A170" s="13"/>
      <c r="B170" s="26">
        <f>IF(A170="","",AL170)</f>
      </c>
      <c r="C170" s="27">
        <f t="shared" si="44"/>
      </c>
      <c r="D170" s="22">
        <f>IF(A170="","",VLOOKUP(A170,JAN13_DB!$A:$H,2,FALSE))</f>
      </c>
      <c r="E170" s="22">
        <f>IF(A170="","",VLOOKUP(A170,JAN13_DB!$A:$H,3,FALSE))</f>
      </c>
      <c r="F170" s="21">
        <f>IF(A170="","",VLOOKUP(A170,JAN13_DB!$A:$H,4,FALSE))</f>
      </c>
      <c r="G170" s="21">
        <f>IF(A170="","",VLOOKUP(A170,JAN13_DB!$A:$H,5,FALSE))</f>
      </c>
      <c r="H170" s="21">
        <f>IF(A170="","",VLOOKUP(A170,JAN13_DB!$A:$H,6,FALSE))</f>
      </c>
      <c r="I170" s="21">
        <f>IF(A170="","",VLOOKUP(A170,JAN13_DB!$A:$H,7,FALSE))</f>
      </c>
      <c r="J170" s="14">
        <f>IF(A170="","",IF(VLOOKUP(A170,JAN13_DB!$A:$H,8,FALSE)=0,"",VLOOKUP(A170,JAN13_DB!$A:$H,8,FALSE)))</f>
      </c>
      <c r="L170" s="3">
        <f t="shared" si="26"/>
      </c>
      <c r="M170" s="3">
        <f t="shared" si="27"/>
      </c>
      <c r="N170" s="3">
        <f t="shared" si="28"/>
      </c>
      <c r="O170" s="3">
        <f t="shared" si="29"/>
      </c>
      <c r="P170" s="3">
        <f t="shared" si="30"/>
      </c>
      <c r="Q170" s="3">
        <f t="shared" si="31"/>
      </c>
      <c r="R170" s="3">
        <f t="shared" si="32"/>
      </c>
      <c r="S170" s="3">
        <f t="shared" si="33"/>
      </c>
      <c r="T170" s="3">
        <f t="shared" si="34"/>
      </c>
      <c r="U170" s="3">
        <f t="shared" si="35"/>
      </c>
      <c r="V170" s="3">
        <f t="shared" si="36"/>
      </c>
      <c r="W170" s="3">
        <f t="shared" si="37"/>
      </c>
      <c r="X170" s="3">
        <f t="shared" si="38"/>
      </c>
      <c r="Y170" s="3">
        <f t="shared" si="39"/>
      </c>
      <c r="Z170" s="10" t="e">
        <f>VLOOKUP(RIGHT(LEFT(A170,3),1),'JAN_変換'!$A$2:$B$11,2,FALSE)</f>
        <v>#N/A</v>
      </c>
      <c r="AA170" s="10">
        <f t="shared" si="40"/>
      </c>
      <c r="AB170" s="10">
        <f t="shared" si="41"/>
      </c>
      <c r="AC170" s="10" t="e">
        <f>VLOOKUP(RIGHT(LEFT(A170,6),1),'JAN_変換'!$A$2:$B$11,2,FALSE)</f>
        <v>#N/A</v>
      </c>
      <c r="AD170" s="10" t="e">
        <f>VLOOKUP(RIGHT(LEFT(A170,7),1),'JAN_変換'!$A$2:$B$11,2,FALSE)</f>
        <v>#N/A</v>
      </c>
      <c r="AE170" s="10" t="e">
        <f>VLOOKUP(RIGHT(LEFT(A170,8),1),'JAN_変換'!$C$2:$D$11,2,FALSE)</f>
        <v>#N/A</v>
      </c>
      <c r="AF170" s="10" t="e">
        <f>VLOOKUP(RIGHT(LEFT(A170,9),1),'JAN_変換'!$C$2:$D$11,2,FALSE)</f>
        <v>#N/A</v>
      </c>
      <c r="AG170" s="10" t="e">
        <f>VLOOKUP(RIGHT(LEFT(A170,10),1),'JAN_変換'!$C$2:$D$11,2,FALSE)</f>
        <v>#N/A</v>
      </c>
      <c r="AH170" s="10" t="e">
        <f>VLOOKUP(RIGHT(LEFT(A170,11),1),'JAN_変換'!$C$2:$D$11,2,FALSE)</f>
        <v>#N/A</v>
      </c>
      <c r="AI170" s="10" t="e">
        <f>VLOOKUP(RIGHT(LEFT(A170,12),1),'JAN_変換'!$C$2:$D$11,2,FALSE)</f>
        <v>#N/A</v>
      </c>
      <c r="AJ170" s="10" t="e">
        <f>VLOOKUP(RIGHT(LEFT(A170,13),1),'JAN_変換'!$C$2:$D$11,2,FALSE)</f>
        <v>#N/A</v>
      </c>
      <c r="AL170" s="3" t="e">
        <f t="shared" si="42"/>
        <v>#N/A</v>
      </c>
      <c r="AM170" s="3" t="e">
        <f t="shared" si="43"/>
        <v>#VALUE!</v>
      </c>
    </row>
    <row r="171" spans="1:39" ht="24" customHeight="1">
      <c r="A171" s="13"/>
      <c r="B171" s="26">
        <f>IF(A171="","",AL171)</f>
      </c>
      <c r="C171" s="27">
        <f t="shared" si="44"/>
      </c>
      <c r="D171" s="22">
        <f>IF(A171="","",VLOOKUP(A171,JAN13_DB!$A:$H,2,FALSE))</f>
      </c>
      <c r="E171" s="22">
        <f>IF(A171="","",VLOOKUP(A171,JAN13_DB!$A:$H,3,FALSE))</f>
      </c>
      <c r="F171" s="21">
        <f>IF(A171="","",VLOOKUP(A171,JAN13_DB!$A:$H,4,FALSE))</f>
      </c>
      <c r="G171" s="21">
        <f>IF(A171="","",VLOOKUP(A171,JAN13_DB!$A:$H,5,FALSE))</f>
      </c>
      <c r="H171" s="21">
        <f>IF(A171="","",VLOOKUP(A171,JAN13_DB!$A:$H,6,FALSE))</f>
      </c>
      <c r="I171" s="21">
        <f>IF(A171="","",VLOOKUP(A171,JAN13_DB!$A:$H,7,FALSE))</f>
      </c>
      <c r="J171" s="14">
        <f>IF(A171="","",IF(VLOOKUP(A171,JAN13_DB!$A:$H,8,FALSE)=0,"",VLOOKUP(A171,JAN13_DB!$A:$H,8,FALSE)))</f>
      </c>
      <c r="L171" s="3">
        <f t="shared" si="26"/>
      </c>
      <c r="M171" s="3">
        <f t="shared" si="27"/>
      </c>
      <c r="N171" s="3">
        <f t="shared" si="28"/>
      </c>
      <c r="O171" s="3">
        <f t="shared" si="29"/>
      </c>
      <c r="P171" s="3">
        <f t="shared" si="30"/>
      </c>
      <c r="Q171" s="3">
        <f t="shared" si="31"/>
      </c>
      <c r="R171" s="3">
        <f t="shared" si="32"/>
      </c>
      <c r="S171" s="3">
        <f t="shared" si="33"/>
      </c>
      <c r="T171" s="3">
        <f t="shared" si="34"/>
      </c>
      <c r="U171" s="3">
        <f t="shared" si="35"/>
      </c>
      <c r="V171" s="3">
        <f t="shared" si="36"/>
      </c>
      <c r="W171" s="3">
        <f t="shared" si="37"/>
      </c>
      <c r="X171" s="3">
        <f t="shared" si="38"/>
      </c>
      <c r="Y171" s="3">
        <f t="shared" si="39"/>
      </c>
      <c r="Z171" s="10" t="e">
        <f>VLOOKUP(RIGHT(LEFT(A171,3),1),'JAN_変換'!$A$2:$B$11,2,FALSE)</f>
        <v>#N/A</v>
      </c>
      <c r="AA171" s="10">
        <f t="shared" si="40"/>
      </c>
      <c r="AB171" s="10">
        <f t="shared" si="41"/>
      </c>
      <c r="AC171" s="10" t="e">
        <f>VLOOKUP(RIGHT(LEFT(A171,6),1),'JAN_変換'!$A$2:$B$11,2,FALSE)</f>
        <v>#N/A</v>
      </c>
      <c r="AD171" s="10" t="e">
        <f>VLOOKUP(RIGHT(LEFT(A171,7),1),'JAN_変換'!$A$2:$B$11,2,FALSE)</f>
        <v>#N/A</v>
      </c>
      <c r="AE171" s="10" t="e">
        <f>VLOOKUP(RIGHT(LEFT(A171,8),1),'JAN_変換'!$C$2:$D$11,2,FALSE)</f>
        <v>#N/A</v>
      </c>
      <c r="AF171" s="10" t="e">
        <f>VLOOKUP(RIGHT(LEFT(A171,9),1),'JAN_変換'!$C$2:$D$11,2,FALSE)</f>
        <v>#N/A</v>
      </c>
      <c r="AG171" s="10" t="e">
        <f>VLOOKUP(RIGHT(LEFT(A171,10),1),'JAN_変換'!$C$2:$D$11,2,FALSE)</f>
        <v>#N/A</v>
      </c>
      <c r="AH171" s="10" t="e">
        <f>VLOOKUP(RIGHT(LEFT(A171,11),1),'JAN_変換'!$C$2:$D$11,2,FALSE)</f>
        <v>#N/A</v>
      </c>
      <c r="AI171" s="10" t="e">
        <f>VLOOKUP(RIGHT(LEFT(A171,12),1),'JAN_変換'!$C$2:$D$11,2,FALSE)</f>
        <v>#N/A</v>
      </c>
      <c r="AJ171" s="10" t="e">
        <f>VLOOKUP(RIGHT(LEFT(A171,13),1),'JAN_変換'!$C$2:$D$11,2,FALSE)</f>
        <v>#N/A</v>
      </c>
      <c r="AL171" s="3" t="e">
        <f t="shared" si="42"/>
        <v>#N/A</v>
      </c>
      <c r="AM171" s="3" t="e">
        <f t="shared" si="43"/>
        <v>#VALUE!</v>
      </c>
    </row>
    <row r="172" spans="1:39" ht="24" customHeight="1">
      <c r="A172" s="13"/>
      <c r="B172" s="26">
        <f>IF(A172="","",AL172)</f>
      </c>
      <c r="C172" s="27">
        <f t="shared" si="44"/>
      </c>
      <c r="D172" s="22">
        <f>IF(A172="","",VLOOKUP(A172,JAN13_DB!$A:$H,2,FALSE))</f>
      </c>
      <c r="E172" s="22">
        <f>IF(A172="","",VLOOKUP(A172,JAN13_DB!$A:$H,3,FALSE))</f>
      </c>
      <c r="F172" s="21">
        <f>IF(A172="","",VLOOKUP(A172,JAN13_DB!$A:$H,4,FALSE))</f>
      </c>
      <c r="G172" s="21">
        <f>IF(A172="","",VLOOKUP(A172,JAN13_DB!$A:$H,5,FALSE))</f>
      </c>
      <c r="H172" s="21">
        <f>IF(A172="","",VLOOKUP(A172,JAN13_DB!$A:$H,6,FALSE))</f>
      </c>
      <c r="I172" s="21">
        <f>IF(A172="","",VLOOKUP(A172,JAN13_DB!$A:$H,7,FALSE))</f>
      </c>
      <c r="J172" s="14">
        <f>IF(A172="","",IF(VLOOKUP(A172,JAN13_DB!$A:$H,8,FALSE)=0,"",VLOOKUP(A172,JAN13_DB!$A:$H,8,FALSE)))</f>
      </c>
      <c r="L172" s="3">
        <f t="shared" si="26"/>
      </c>
      <c r="M172" s="3">
        <f t="shared" si="27"/>
      </c>
      <c r="N172" s="3">
        <f t="shared" si="28"/>
      </c>
      <c r="O172" s="3">
        <f t="shared" si="29"/>
      </c>
      <c r="P172" s="3">
        <f t="shared" si="30"/>
      </c>
      <c r="Q172" s="3">
        <f t="shared" si="31"/>
      </c>
      <c r="R172" s="3">
        <f t="shared" si="32"/>
      </c>
      <c r="S172" s="3">
        <f t="shared" si="33"/>
      </c>
      <c r="T172" s="3">
        <f t="shared" si="34"/>
      </c>
      <c r="U172" s="3">
        <f t="shared" si="35"/>
      </c>
      <c r="V172" s="3">
        <f t="shared" si="36"/>
      </c>
      <c r="W172" s="3">
        <f t="shared" si="37"/>
      </c>
      <c r="X172" s="3">
        <f t="shared" si="38"/>
      </c>
      <c r="Y172" s="3">
        <f t="shared" si="39"/>
      </c>
      <c r="Z172" s="10" t="e">
        <f>VLOOKUP(RIGHT(LEFT(A172,3),1),'JAN_変換'!$A$2:$B$11,2,FALSE)</f>
        <v>#N/A</v>
      </c>
      <c r="AA172" s="10">
        <f t="shared" si="40"/>
      </c>
      <c r="AB172" s="10">
        <f t="shared" si="41"/>
      </c>
      <c r="AC172" s="10" t="e">
        <f>VLOOKUP(RIGHT(LEFT(A172,6),1),'JAN_変換'!$A$2:$B$11,2,FALSE)</f>
        <v>#N/A</v>
      </c>
      <c r="AD172" s="10" t="e">
        <f>VLOOKUP(RIGHT(LEFT(A172,7),1),'JAN_変換'!$A$2:$B$11,2,FALSE)</f>
        <v>#N/A</v>
      </c>
      <c r="AE172" s="10" t="e">
        <f>VLOOKUP(RIGHT(LEFT(A172,8),1),'JAN_変換'!$C$2:$D$11,2,FALSE)</f>
        <v>#N/A</v>
      </c>
      <c r="AF172" s="10" t="e">
        <f>VLOOKUP(RIGHT(LEFT(A172,9),1),'JAN_変換'!$C$2:$D$11,2,FALSE)</f>
        <v>#N/A</v>
      </c>
      <c r="AG172" s="10" t="e">
        <f>VLOOKUP(RIGHT(LEFT(A172,10),1),'JAN_変換'!$C$2:$D$11,2,FALSE)</f>
        <v>#N/A</v>
      </c>
      <c r="AH172" s="10" t="e">
        <f>VLOOKUP(RIGHT(LEFT(A172,11),1),'JAN_変換'!$C$2:$D$11,2,FALSE)</f>
        <v>#N/A</v>
      </c>
      <c r="AI172" s="10" t="e">
        <f>VLOOKUP(RIGHT(LEFT(A172,12),1),'JAN_変換'!$C$2:$D$11,2,FALSE)</f>
        <v>#N/A</v>
      </c>
      <c r="AJ172" s="10" t="e">
        <f>VLOOKUP(RIGHT(LEFT(A172,13),1),'JAN_変換'!$C$2:$D$11,2,FALSE)</f>
        <v>#N/A</v>
      </c>
      <c r="AL172" s="3" t="e">
        <f t="shared" si="42"/>
        <v>#N/A</v>
      </c>
      <c r="AM172" s="3" t="e">
        <f t="shared" si="43"/>
        <v>#VALUE!</v>
      </c>
    </row>
    <row r="173" spans="1:39" ht="24" customHeight="1">
      <c r="A173" s="13"/>
      <c r="B173" s="26">
        <f>IF(A173="","",AL173)</f>
      </c>
      <c r="C173" s="27">
        <f t="shared" si="44"/>
      </c>
      <c r="D173" s="22">
        <f>IF(A173="","",VLOOKUP(A173,JAN13_DB!$A:$H,2,FALSE))</f>
      </c>
      <c r="E173" s="22">
        <f>IF(A173="","",VLOOKUP(A173,JAN13_DB!$A:$H,3,FALSE))</f>
      </c>
      <c r="F173" s="21">
        <f>IF(A173="","",VLOOKUP(A173,JAN13_DB!$A:$H,4,FALSE))</f>
      </c>
      <c r="G173" s="21">
        <f>IF(A173="","",VLOOKUP(A173,JAN13_DB!$A:$H,5,FALSE))</f>
      </c>
      <c r="H173" s="21">
        <f>IF(A173="","",VLOOKUP(A173,JAN13_DB!$A:$H,6,FALSE))</f>
      </c>
      <c r="I173" s="21">
        <f>IF(A173="","",VLOOKUP(A173,JAN13_DB!$A:$H,7,FALSE))</f>
      </c>
      <c r="J173" s="14">
        <f>IF(A173="","",IF(VLOOKUP(A173,JAN13_DB!$A:$H,8,FALSE)=0,"",VLOOKUP(A173,JAN13_DB!$A:$H,8,FALSE)))</f>
      </c>
      <c r="L173" s="3">
        <f t="shared" si="26"/>
      </c>
      <c r="M173" s="3">
        <f t="shared" si="27"/>
      </c>
      <c r="N173" s="3">
        <f t="shared" si="28"/>
      </c>
      <c r="O173" s="3">
        <f t="shared" si="29"/>
      </c>
      <c r="P173" s="3">
        <f t="shared" si="30"/>
      </c>
      <c r="Q173" s="3">
        <f t="shared" si="31"/>
      </c>
      <c r="R173" s="3">
        <f t="shared" si="32"/>
      </c>
      <c r="S173" s="3">
        <f t="shared" si="33"/>
      </c>
      <c r="T173" s="3">
        <f t="shared" si="34"/>
      </c>
      <c r="U173" s="3">
        <f t="shared" si="35"/>
      </c>
      <c r="V173" s="3">
        <f t="shared" si="36"/>
      </c>
      <c r="W173" s="3">
        <f t="shared" si="37"/>
      </c>
      <c r="X173" s="3">
        <f t="shared" si="38"/>
      </c>
      <c r="Y173" s="3">
        <f t="shared" si="39"/>
      </c>
      <c r="Z173" s="10" t="e">
        <f>VLOOKUP(RIGHT(LEFT(A173,3),1),'JAN_変換'!$A$2:$B$11,2,FALSE)</f>
        <v>#N/A</v>
      </c>
      <c r="AA173" s="10">
        <f t="shared" si="40"/>
      </c>
      <c r="AB173" s="10">
        <f t="shared" si="41"/>
      </c>
      <c r="AC173" s="10" t="e">
        <f>VLOOKUP(RIGHT(LEFT(A173,6),1),'JAN_変換'!$A$2:$B$11,2,FALSE)</f>
        <v>#N/A</v>
      </c>
      <c r="AD173" s="10" t="e">
        <f>VLOOKUP(RIGHT(LEFT(A173,7),1),'JAN_変換'!$A$2:$B$11,2,FALSE)</f>
        <v>#N/A</v>
      </c>
      <c r="AE173" s="10" t="e">
        <f>VLOOKUP(RIGHT(LEFT(A173,8),1),'JAN_変換'!$C$2:$D$11,2,FALSE)</f>
        <v>#N/A</v>
      </c>
      <c r="AF173" s="10" t="e">
        <f>VLOOKUP(RIGHT(LEFT(A173,9),1),'JAN_変換'!$C$2:$D$11,2,FALSE)</f>
        <v>#N/A</v>
      </c>
      <c r="AG173" s="10" t="e">
        <f>VLOOKUP(RIGHT(LEFT(A173,10),1),'JAN_変換'!$C$2:$D$11,2,FALSE)</f>
        <v>#N/A</v>
      </c>
      <c r="AH173" s="10" t="e">
        <f>VLOOKUP(RIGHT(LEFT(A173,11),1),'JAN_変換'!$C$2:$D$11,2,FALSE)</f>
        <v>#N/A</v>
      </c>
      <c r="AI173" s="10" t="e">
        <f>VLOOKUP(RIGHT(LEFT(A173,12),1),'JAN_変換'!$C$2:$D$11,2,FALSE)</f>
        <v>#N/A</v>
      </c>
      <c r="AJ173" s="10" t="e">
        <f>VLOOKUP(RIGHT(LEFT(A173,13),1),'JAN_変換'!$C$2:$D$11,2,FALSE)</f>
        <v>#N/A</v>
      </c>
      <c r="AL173" s="3" t="e">
        <f t="shared" si="42"/>
        <v>#N/A</v>
      </c>
      <c r="AM173" s="3" t="e">
        <f t="shared" si="43"/>
        <v>#VALUE!</v>
      </c>
    </row>
    <row r="174" spans="1:39" ht="24" customHeight="1">
      <c r="A174" s="13"/>
      <c r="B174" s="26">
        <f>IF(A174="","",AL174)</f>
      </c>
      <c r="C174" s="27">
        <f t="shared" si="44"/>
      </c>
      <c r="D174" s="22">
        <f>IF(A174="","",VLOOKUP(A174,JAN13_DB!$A:$H,2,FALSE))</f>
      </c>
      <c r="E174" s="22">
        <f>IF(A174="","",VLOOKUP(A174,JAN13_DB!$A:$H,3,FALSE))</f>
      </c>
      <c r="F174" s="21">
        <f>IF(A174="","",VLOOKUP(A174,JAN13_DB!$A:$H,4,FALSE))</f>
      </c>
      <c r="G174" s="21">
        <f>IF(A174="","",VLOOKUP(A174,JAN13_DB!$A:$H,5,FALSE))</f>
      </c>
      <c r="H174" s="21">
        <f>IF(A174="","",VLOOKUP(A174,JAN13_DB!$A:$H,6,FALSE))</f>
      </c>
      <c r="I174" s="21">
        <f>IF(A174="","",VLOOKUP(A174,JAN13_DB!$A:$H,7,FALSE))</f>
      </c>
      <c r="J174" s="14">
        <f>IF(A174="","",IF(VLOOKUP(A174,JAN13_DB!$A:$H,8,FALSE)=0,"",VLOOKUP(A174,JAN13_DB!$A:$H,8,FALSE)))</f>
      </c>
      <c r="L174" s="3">
        <f t="shared" si="26"/>
      </c>
      <c r="M174" s="3">
        <f t="shared" si="27"/>
      </c>
      <c r="N174" s="3">
        <f t="shared" si="28"/>
      </c>
      <c r="O174" s="3">
        <f t="shared" si="29"/>
      </c>
      <c r="P174" s="3">
        <f t="shared" si="30"/>
      </c>
      <c r="Q174" s="3">
        <f t="shared" si="31"/>
      </c>
      <c r="R174" s="3">
        <f t="shared" si="32"/>
      </c>
      <c r="S174" s="3">
        <f t="shared" si="33"/>
      </c>
      <c r="T174" s="3">
        <f t="shared" si="34"/>
      </c>
      <c r="U174" s="3">
        <f t="shared" si="35"/>
      </c>
      <c r="V174" s="3">
        <f t="shared" si="36"/>
      </c>
      <c r="W174" s="3">
        <f t="shared" si="37"/>
      </c>
      <c r="X174" s="3">
        <f t="shared" si="38"/>
      </c>
      <c r="Y174" s="3">
        <f t="shared" si="39"/>
      </c>
      <c r="Z174" s="10" t="e">
        <f>VLOOKUP(RIGHT(LEFT(A174,3),1),'JAN_変換'!$A$2:$B$11,2,FALSE)</f>
        <v>#N/A</v>
      </c>
      <c r="AA174" s="10">
        <f t="shared" si="40"/>
      </c>
      <c r="AB174" s="10">
        <f t="shared" si="41"/>
      </c>
      <c r="AC174" s="10" t="e">
        <f>VLOOKUP(RIGHT(LEFT(A174,6),1),'JAN_変換'!$A$2:$B$11,2,FALSE)</f>
        <v>#N/A</v>
      </c>
      <c r="AD174" s="10" t="e">
        <f>VLOOKUP(RIGHT(LEFT(A174,7),1),'JAN_変換'!$A$2:$B$11,2,FALSE)</f>
        <v>#N/A</v>
      </c>
      <c r="AE174" s="10" t="e">
        <f>VLOOKUP(RIGHT(LEFT(A174,8),1),'JAN_変換'!$C$2:$D$11,2,FALSE)</f>
        <v>#N/A</v>
      </c>
      <c r="AF174" s="10" t="e">
        <f>VLOOKUP(RIGHT(LEFT(A174,9),1),'JAN_変換'!$C$2:$D$11,2,FALSE)</f>
        <v>#N/A</v>
      </c>
      <c r="AG174" s="10" t="e">
        <f>VLOOKUP(RIGHT(LEFT(A174,10),1),'JAN_変換'!$C$2:$D$11,2,FALSE)</f>
        <v>#N/A</v>
      </c>
      <c r="AH174" s="10" t="e">
        <f>VLOOKUP(RIGHT(LEFT(A174,11),1),'JAN_変換'!$C$2:$D$11,2,FALSE)</f>
        <v>#N/A</v>
      </c>
      <c r="AI174" s="10" t="e">
        <f>VLOOKUP(RIGHT(LEFT(A174,12),1),'JAN_変換'!$C$2:$D$11,2,FALSE)</f>
        <v>#N/A</v>
      </c>
      <c r="AJ174" s="10" t="e">
        <f>VLOOKUP(RIGHT(LEFT(A174,13),1),'JAN_変換'!$C$2:$D$11,2,FALSE)</f>
        <v>#N/A</v>
      </c>
      <c r="AL174" s="3" t="e">
        <f t="shared" si="42"/>
        <v>#N/A</v>
      </c>
      <c r="AM174" s="3" t="e">
        <f t="shared" si="43"/>
        <v>#VALUE!</v>
      </c>
    </row>
    <row r="175" spans="1:39" ht="24" customHeight="1">
      <c r="A175" s="13"/>
      <c r="B175" s="26">
        <f>IF(A175="","",AL175)</f>
      </c>
      <c r="C175" s="27">
        <f t="shared" si="44"/>
      </c>
      <c r="D175" s="22">
        <f>IF(A175="","",VLOOKUP(A175,JAN13_DB!$A:$H,2,FALSE))</f>
      </c>
      <c r="E175" s="22">
        <f>IF(A175="","",VLOOKUP(A175,JAN13_DB!$A:$H,3,FALSE))</f>
      </c>
      <c r="F175" s="21">
        <f>IF(A175="","",VLOOKUP(A175,JAN13_DB!$A:$H,4,FALSE))</f>
      </c>
      <c r="G175" s="21">
        <f>IF(A175="","",VLOOKUP(A175,JAN13_DB!$A:$H,5,FALSE))</f>
      </c>
      <c r="H175" s="21">
        <f>IF(A175="","",VLOOKUP(A175,JAN13_DB!$A:$H,6,FALSE))</f>
      </c>
      <c r="I175" s="21">
        <f>IF(A175="","",VLOOKUP(A175,JAN13_DB!$A:$H,7,FALSE))</f>
      </c>
      <c r="J175" s="14">
        <f>IF(A175="","",IF(VLOOKUP(A175,JAN13_DB!$A:$H,8,FALSE)=0,"",VLOOKUP(A175,JAN13_DB!$A:$H,8,FALSE)))</f>
      </c>
      <c r="L175" s="3">
        <f t="shared" si="26"/>
      </c>
      <c r="M175" s="3">
        <f t="shared" si="27"/>
      </c>
      <c r="N175" s="3">
        <f t="shared" si="28"/>
      </c>
      <c r="O175" s="3">
        <f t="shared" si="29"/>
      </c>
      <c r="P175" s="3">
        <f t="shared" si="30"/>
      </c>
      <c r="Q175" s="3">
        <f t="shared" si="31"/>
      </c>
      <c r="R175" s="3">
        <f t="shared" si="32"/>
      </c>
      <c r="S175" s="3">
        <f t="shared" si="33"/>
      </c>
      <c r="T175" s="3">
        <f t="shared" si="34"/>
      </c>
      <c r="U175" s="3">
        <f t="shared" si="35"/>
      </c>
      <c r="V175" s="3">
        <f t="shared" si="36"/>
      </c>
      <c r="W175" s="3">
        <f t="shared" si="37"/>
      </c>
      <c r="X175" s="3">
        <f t="shared" si="38"/>
      </c>
      <c r="Y175" s="3">
        <f t="shared" si="39"/>
      </c>
      <c r="Z175" s="10" t="e">
        <f>VLOOKUP(RIGHT(LEFT(A175,3),1),'JAN_変換'!$A$2:$B$11,2,FALSE)</f>
        <v>#N/A</v>
      </c>
      <c r="AA175" s="10">
        <f t="shared" si="40"/>
      </c>
      <c r="AB175" s="10">
        <f t="shared" si="41"/>
      </c>
      <c r="AC175" s="10" t="e">
        <f>VLOOKUP(RIGHT(LEFT(A175,6),1),'JAN_変換'!$A$2:$B$11,2,FALSE)</f>
        <v>#N/A</v>
      </c>
      <c r="AD175" s="10" t="e">
        <f>VLOOKUP(RIGHT(LEFT(A175,7),1),'JAN_変換'!$A$2:$B$11,2,FALSE)</f>
        <v>#N/A</v>
      </c>
      <c r="AE175" s="10" t="e">
        <f>VLOOKUP(RIGHT(LEFT(A175,8),1),'JAN_変換'!$C$2:$D$11,2,FALSE)</f>
        <v>#N/A</v>
      </c>
      <c r="AF175" s="10" t="e">
        <f>VLOOKUP(RIGHT(LEFT(A175,9),1),'JAN_変換'!$C$2:$D$11,2,FALSE)</f>
        <v>#N/A</v>
      </c>
      <c r="AG175" s="10" t="e">
        <f>VLOOKUP(RIGHT(LEFT(A175,10),1),'JAN_変換'!$C$2:$D$11,2,FALSE)</f>
        <v>#N/A</v>
      </c>
      <c r="AH175" s="10" t="e">
        <f>VLOOKUP(RIGHT(LEFT(A175,11),1),'JAN_変換'!$C$2:$D$11,2,FALSE)</f>
        <v>#N/A</v>
      </c>
      <c r="AI175" s="10" t="e">
        <f>VLOOKUP(RIGHT(LEFT(A175,12),1),'JAN_変換'!$C$2:$D$11,2,FALSE)</f>
        <v>#N/A</v>
      </c>
      <c r="AJ175" s="10" t="e">
        <f>VLOOKUP(RIGHT(LEFT(A175,13),1),'JAN_変換'!$C$2:$D$11,2,FALSE)</f>
        <v>#N/A</v>
      </c>
      <c r="AL175" s="3" t="e">
        <f t="shared" si="42"/>
        <v>#N/A</v>
      </c>
      <c r="AM175" s="3" t="e">
        <f t="shared" si="43"/>
        <v>#VALUE!</v>
      </c>
    </row>
    <row r="176" spans="1:39" ht="24" customHeight="1">
      <c r="A176" s="13"/>
      <c r="B176" s="26">
        <f>IF(A176="","",AL176)</f>
      </c>
      <c r="C176" s="27">
        <f t="shared" si="44"/>
      </c>
      <c r="D176" s="22">
        <f>IF(A176="","",VLOOKUP(A176,JAN13_DB!$A:$H,2,FALSE))</f>
      </c>
      <c r="E176" s="22">
        <f>IF(A176="","",VLOOKUP(A176,JAN13_DB!$A:$H,3,FALSE))</f>
      </c>
      <c r="F176" s="21">
        <f>IF(A176="","",VLOOKUP(A176,JAN13_DB!$A:$H,4,FALSE))</f>
      </c>
      <c r="G176" s="21">
        <f>IF(A176="","",VLOOKUP(A176,JAN13_DB!$A:$H,5,FALSE))</f>
      </c>
      <c r="H176" s="21">
        <f>IF(A176="","",VLOOKUP(A176,JAN13_DB!$A:$H,6,FALSE))</f>
      </c>
      <c r="I176" s="21">
        <f>IF(A176="","",VLOOKUP(A176,JAN13_DB!$A:$H,7,FALSE))</f>
      </c>
      <c r="J176" s="14">
        <f>IF(A176="","",IF(VLOOKUP(A176,JAN13_DB!$A:$H,8,FALSE)=0,"",VLOOKUP(A176,JAN13_DB!$A:$H,8,FALSE)))</f>
      </c>
      <c r="L176" s="3">
        <f t="shared" si="26"/>
      </c>
      <c r="M176" s="3">
        <f t="shared" si="27"/>
      </c>
      <c r="N176" s="3">
        <f t="shared" si="28"/>
      </c>
      <c r="O176" s="3">
        <f t="shared" si="29"/>
      </c>
      <c r="P176" s="3">
        <f t="shared" si="30"/>
      </c>
      <c r="Q176" s="3">
        <f t="shared" si="31"/>
      </c>
      <c r="R176" s="3">
        <f t="shared" si="32"/>
      </c>
      <c r="S176" s="3">
        <f t="shared" si="33"/>
      </c>
      <c r="T176" s="3">
        <f t="shared" si="34"/>
      </c>
      <c r="U176" s="3">
        <f t="shared" si="35"/>
      </c>
      <c r="V176" s="3">
        <f t="shared" si="36"/>
      </c>
      <c r="W176" s="3">
        <f t="shared" si="37"/>
      </c>
      <c r="X176" s="3">
        <f t="shared" si="38"/>
      </c>
      <c r="Y176" s="3">
        <f t="shared" si="39"/>
      </c>
      <c r="Z176" s="10" t="e">
        <f>VLOOKUP(RIGHT(LEFT(A176,3),1),'JAN_変換'!$A$2:$B$11,2,FALSE)</f>
        <v>#N/A</v>
      </c>
      <c r="AA176" s="10">
        <f t="shared" si="40"/>
      </c>
      <c r="AB176" s="10">
        <f t="shared" si="41"/>
      </c>
      <c r="AC176" s="10" t="e">
        <f>VLOOKUP(RIGHT(LEFT(A176,6),1),'JAN_変換'!$A$2:$B$11,2,FALSE)</f>
        <v>#N/A</v>
      </c>
      <c r="AD176" s="10" t="e">
        <f>VLOOKUP(RIGHT(LEFT(A176,7),1),'JAN_変換'!$A$2:$B$11,2,FALSE)</f>
        <v>#N/A</v>
      </c>
      <c r="AE176" s="10" t="e">
        <f>VLOOKUP(RIGHT(LEFT(A176,8),1),'JAN_変換'!$C$2:$D$11,2,FALSE)</f>
        <v>#N/A</v>
      </c>
      <c r="AF176" s="10" t="e">
        <f>VLOOKUP(RIGHT(LEFT(A176,9),1),'JAN_変換'!$C$2:$D$11,2,FALSE)</f>
        <v>#N/A</v>
      </c>
      <c r="AG176" s="10" t="e">
        <f>VLOOKUP(RIGHT(LEFT(A176,10),1),'JAN_変換'!$C$2:$D$11,2,FALSE)</f>
        <v>#N/A</v>
      </c>
      <c r="AH176" s="10" t="e">
        <f>VLOOKUP(RIGHT(LEFT(A176,11),1),'JAN_変換'!$C$2:$D$11,2,FALSE)</f>
        <v>#N/A</v>
      </c>
      <c r="AI176" s="10" t="e">
        <f>VLOOKUP(RIGHT(LEFT(A176,12),1),'JAN_変換'!$C$2:$D$11,2,FALSE)</f>
        <v>#N/A</v>
      </c>
      <c r="AJ176" s="10" t="e">
        <f>VLOOKUP(RIGHT(LEFT(A176,13),1),'JAN_変換'!$C$2:$D$11,2,FALSE)</f>
        <v>#N/A</v>
      </c>
      <c r="AL176" s="3" t="e">
        <f t="shared" si="42"/>
        <v>#N/A</v>
      </c>
      <c r="AM176" s="3" t="e">
        <f t="shared" si="43"/>
        <v>#VALUE!</v>
      </c>
    </row>
    <row r="177" spans="1:39" ht="24" customHeight="1">
      <c r="A177" s="13"/>
      <c r="B177" s="26">
        <f>IF(A177="","",AL177)</f>
      </c>
      <c r="C177" s="27">
        <f t="shared" si="44"/>
      </c>
      <c r="D177" s="22">
        <f>IF(A177="","",VLOOKUP(A177,JAN13_DB!$A:$H,2,FALSE))</f>
      </c>
      <c r="E177" s="22">
        <f>IF(A177="","",VLOOKUP(A177,JAN13_DB!$A:$H,3,FALSE))</f>
      </c>
      <c r="F177" s="21">
        <f>IF(A177="","",VLOOKUP(A177,JAN13_DB!$A:$H,4,FALSE))</f>
      </c>
      <c r="G177" s="21">
        <f>IF(A177="","",VLOOKUP(A177,JAN13_DB!$A:$H,5,FALSE))</f>
      </c>
      <c r="H177" s="21">
        <f>IF(A177="","",VLOOKUP(A177,JAN13_DB!$A:$H,6,FALSE))</f>
      </c>
      <c r="I177" s="21">
        <f>IF(A177="","",VLOOKUP(A177,JAN13_DB!$A:$H,7,FALSE))</f>
      </c>
      <c r="J177" s="14">
        <f>IF(A177="","",IF(VLOOKUP(A177,JAN13_DB!$A:$H,8,FALSE)=0,"",VLOOKUP(A177,JAN13_DB!$A:$H,8,FALSE)))</f>
      </c>
      <c r="L177" s="3">
        <f t="shared" si="26"/>
      </c>
      <c r="M177" s="3">
        <f t="shared" si="27"/>
      </c>
      <c r="N177" s="3">
        <f t="shared" si="28"/>
      </c>
      <c r="O177" s="3">
        <f t="shared" si="29"/>
      </c>
      <c r="P177" s="3">
        <f t="shared" si="30"/>
      </c>
      <c r="Q177" s="3">
        <f t="shared" si="31"/>
      </c>
      <c r="R177" s="3">
        <f t="shared" si="32"/>
      </c>
      <c r="S177" s="3">
        <f t="shared" si="33"/>
      </c>
      <c r="T177" s="3">
        <f t="shared" si="34"/>
      </c>
      <c r="U177" s="3">
        <f t="shared" si="35"/>
      </c>
      <c r="V177" s="3">
        <f t="shared" si="36"/>
      </c>
      <c r="W177" s="3">
        <f t="shared" si="37"/>
      </c>
      <c r="X177" s="3">
        <f t="shared" si="38"/>
      </c>
      <c r="Y177" s="3">
        <f t="shared" si="39"/>
      </c>
      <c r="Z177" s="10" t="e">
        <f>VLOOKUP(RIGHT(LEFT(A177,3),1),'JAN_変換'!$A$2:$B$11,2,FALSE)</f>
        <v>#N/A</v>
      </c>
      <c r="AA177" s="10">
        <f t="shared" si="40"/>
      </c>
      <c r="AB177" s="10">
        <f t="shared" si="41"/>
      </c>
      <c r="AC177" s="10" t="e">
        <f>VLOOKUP(RIGHT(LEFT(A177,6),1),'JAN_変換'!$A$2:$B$11,2,FALSE)</f>
        <v>#N/A</v>
      </c>
      <c r="AD177" s="10" t="e">
        <f>VLOOKUP(RIGHT(LEFT(A177,7),1),'JAN_変換'!$A$2:$B$11,2,FALSE)</f>
        <v>#N/A</v>
      </c>
      <c r="AE177" s="10" t="e">
        <f>VLOOKUP(RIGHT(LEFT(A177,8),1),'JAN_変換'!$C$2:$D$11,2,FALSE)</f>
        <v>#N/A</v>
      </c>
      <c r="AF177" s="10" t="e">
        <f>VLOOKUP(RIGHT(LEFT(A177,9),1),'JAN_変換'!$C$2:$D$11,2,FALSE)</f>
        <v>#N/A</v>
      </c>
      <c r="AG177" s="10" t="e">
        <f>VLOOKUP(RIGHT(LEFT(A177,10),1),'JAN_変換'!$C$2:$D$11,2,FALSE)</f>
        <v>#N/A</v>
      </c>
      <c r="AH177" s="10" t="e">
        <f>VLOOKUP(RIGHT(LEFT(A177,11),1),'JAN_変換'!$C$2:$D$11,2,FALSE)</f>
        <v>#N/A</v>
      </c>
      <c r="AI177" s="10" t="e">
        <f>VLOOKUP(RIGHT(LEFT(A177,12),1),'JAN_変換'!$C$2:$D$11,2,FALSE)</f>
        <v>#N/A</v>
      </c>
      <c r="AJ177" s="10" t="e">
        <f>VLOOKUP(RIGHT(LEFT(A177,13),1),'JAN_変換'!$C$2:$D$11,2,FALSE)</f>
        <v>#N/A</v>
      </c>
      <c r="AL177" s="3" t="e">
        <f t="shared" si="42"/>
        <v>#N/A</v>
      </c>
      <c r="AM177" s="3" t="e">
        <f t="shared" si="43"/>
        <v>#VALUE!</v>
      </c>
    </row>
    <row r="178" spans="1:39" ht="24" customHeight="1">
      <c r="A178" s="13"/>
      <c r="B178" s="26">
        <f>IF(A178="","",AL178)</f>
      </c>
      <c r="C178" s="27">
        <f t="shared" si="44"/>
      </c>
      <c r="D178" s="22">
        <f>IF(A178="","",VLOOKUP(A178,JAN13_DB!$A:$H,2,FALSE))</f>
      </c>
      <c r="E178" s="22">
        <f>IF(A178="","",VLOOKUP(A178,JAN13_DB!$A:$H,3,FALSE))</f>
      </c>
      <c r="F178" s="21">
        <f>IF(A178="","",VLOOKUP(A178,JAN13_DB!$A:$H,4,FALSE))</f>
      </c>
      <c r="G178" s="21">
        <f>IF(A178="","",VLOOKUP(A178,JAN13_DB!$A:$H,5,FALSE))</f>
      </c>
      <c r="H178" s="21">
        <f>IF(A178="","",VLOOKUP(A178,JAN13_DB!$A:$H,6,FALSE))</f>
      </c>
      <c r="I178" s="21">
        <f>IF(A178="","",VLOOKUP(A178,JAN13_DB!$A:$H,7,FALSE))</f>
      </c>
      <c r="J178" s="14">
        <f>IF(A178="","",IF(VLOOKUP(A178,JAN13_DB!$A:$H,8,FALSE)=0,"",VLOOKUP(A178,JAN13_DB!$A:$H,8,FALSE)))</f>
      </c>
      <c r="L178" s="3">
        <f t="shared" si="26"/>
      </c>
      <c r="M178" s="3">
        <f t="shared" si="27"/>
      </c>
      <c r="N178" s="3">
        <f t="shared" si="28"/>
      </c>
      <c r="O178" s="3">
        <f t="shared" si="29"/>
      </c>
      <c r="P178" s="3">
        <f t="shared" si="30"/>
      </c>
      <c r="Q178" s="3">
        <f t="shared" si="31"/>
      </c>
      <c r="R178" s="3">
        <f t="shared" si="32"/>
      </c>
      <c r="S178" s="3">
        <f t="shared" si="33"/>
      </c>
      <c r="T178" s="3">
        <f t="shared" si="34"/>
      </c>
      <c r="U178" s="3">
        <f t="shared" si="35"/>
      </c>
      <c r="V178" s="3">
        <f t="shared" si="36"/>
      </c>
      <c r="W178" s="3">
        <f t="shared" si="37"/>
      </c>
      <c r="X178" s="3">
        <f t="shared" si="38"/>
      </c>
      <c r="Y178" s="3">
        <f t="shared" si="39"/>
      </c>
      <c r="Z178" s="10" t="e">
        <f>VLOOKUP(RIGHT(LEFT(A178,3),1),'JAN_変換'!$A$2:$B$11,2,FALSE)</f>
        <v>#N/A</v>
      </c>
      <c r="AA178" s="10">
        <f t="shared" si="40"/>
      </c>
      <c r="AB178" s="10">
        <f t="shared" si="41"/>
      </c>
      <c r="AC178" s="10" t="e">
        <f>VLOOKUP(RIGHT(LEFT(A178,6),1),'JAN_変換'!$A$2:$B$11,2,FALSE)</f>
        <v>#N/A</v>
      </c>
      <c r="AD178" s="10" t="e">
        <f>VLOOKUP(RIGHT(LEFT(A178,7),1),'JAN_変換'!$A$2:$B$11,2,FALSE)</f>
        <v>#N/A</v>
      </c>
      <c r="AE178" s="10" t="e">
        <f>VLOOKUP(RIGHT(LEFT(A178,8),1),'JAN_変換'!$C$2:$D$11,2,FALSE)</f>
        <v>#N/A</v>
      </c>
      <c r="AF178" s="10" t="e">
        <f>VLOOKUP(RIGHT(LEFT(A178,9),1),'JAN_変換'!$C$2:$D$11,2,FALSE)</f>
        <v>#N/A</v>
      </c>
      <c r="AG178" s="10" t="e">
        <f>VLOOKUP(RIGHT(LEFT(A178,10),1),'JAN_変換'!$C$2:$D$11,2,FALSE)</f>
        <v>#N/A</v>
      </c>
      <c r="AH178" s="10" t="e">
        <f>VLOOKUP(RIGHT(LEFT(A178,11),1),'JAN_変換'!$C$2:$D$11,2,FALSE)</f>
        <v>#N/A</v>
      </c>
      <c r="AI178" s="10" t="e">
        <f>VLOOKUP(RIGHT(LEFT(A178,12),1),'JAN_変換'!$C$2:$D$11,2,FALSE)</f>
        <v>#N/A</v>
      </c>
      <c r="AJ178" s="10" t="e">
        <f>VLOOKUP(RIGHT(LEFT(A178,13),1),'JAN_変換'!$C$2:$D$11,2,FALSE)</f>
        <v>#N/A</v>
      </c>
      <c r="AL178" s="3" t="e">
        <f t="shared" si="42"/>
        <v>#N/A</v>
      </c>
      <c r="AM178" s="3" t="e">
        <f t="shared" si="43"/>
        <v>#VALUE!</v>
      </c>
    </row>
    <row r="179" spans="1:39" ht="24" customHeight="1">
      <c r="A179" s="13"/>
      <c r="B179" s="26">
        <f>IF(A179="","",AL179)</f>
      </c>
      <c r="C179" s="27">
        <f t="shared" si="44"/>
      </c>
      <c r="D179" s="22">
        <f>IF(A179="","",VLOOKUP(A179,JAN13_DB!$A:$H,2,FALSE))</f>
      </c>
      <c r="E179" s="22">
        <f>IF(A179="","",VLOOKUP(A179,JAN13_DB!$A:$H,3,FALSE))</f>
      </c>
      <c r="F179" s="21">
        <f>IF(A179="","",VLOOKUP(A179,JAN13_DB!$A:$H,4,FALSE))</f>
      </c>
      <c r="G179" s="21">
        <f>IF(A179="","",VLOOKUP(A179,JAN13_DB!$A:$H,5,FALSE))</f>
      </c>
      <c r="H179" s="21">
        <f>IF(A179="","",VLOOKUP(A179,JAN13_DB!$A:$H,6,FALSE))</f>
      </c>
      <c r="I179" s="21">
        <f>IF(A179="","",VLOOKUP(A179,JAN13_DB!$A:$H,7,FALSE))</f>
      </c>
      <c r="J179" s="14">
        <f>IF(A179="","",IF(VLOOKUP(A179,JAN13_DB!$A:$H,8,FALSE)=0,"",VLOOKUP(A179,JAN13_DB!$A:$H,8,FALSE)))</f>
      </c>
      <c r="L179" s="3">
        <f t="shared" si="26"/>
      </c>
      <c r="M179" s="3">
        <f t="shared" si="27"/>
      </c>
      <c r="N179" s="3">
        <f t="shared" si="28"/>
      </c>
      <c r="O179" s="3">
        <f t="shared" si="29"/>
      </c>
      <c r="P179" s="3">
        <f t="shared" si="30"/>
      </c>
      <c r="Q179" s="3">
        <f t="shared" si="31"/>
      </c>
      <c r="R179" s="3">
        <f t="shared" si="32"/>
      </c>
      <c r="S179" s="3">
        <f t="shared" si="33"/>
      </c>
      <c r="T179" s="3">
        <f t="shared" si="34"/>
      </c>
      <c r="U179" s="3">
        <f t="shared" si="35"/>
      </c>
      <c r="V179" s="3">
        <f t="shared" si="36"/>
      </c>
      <c r="W179" s="3">
        <f t="shared" si="37"/>
      </c>
      <c r="X179" s="3">
        <f t="shared" si="38"/>
      </c>
      <c r="Y179" s="3">
        <f t="shared" si="39"/>
      </c>
      <c r="Z179" s="10" t="e">
        <f>VLOOKUP(RIGHT(LEFT(A179,3),1),'JAN_変換'!$A$2:$B$11,2,FALSE)</f>
        <v>#N/A</v>
      </c>
      <c r="AA179" s="10">
        <f t="shared" si="40"/>
      </c>
      <c r="AB179" s="10">
        <f t="shared" si="41"/>
      </c>
      <c r="AC179" s="10" t="e">
        <f>VLOOKUP(RIGHT(LEFT(A179,6),1),'JAN_変換'!$A$2:$B$11,2,FALSE)</f>
        <v>#N/A</v>
      </c>
      <c r="AD179" s="10" t="e">
        <f>VLOOKUP(RIGHT(LEFT(A179,7),1),'JAN_変換'!$A$2:$B$11,2,FALSE)</f>
        <v>#N/A</v>
      </c>
      <c r="AE179" s="10" t="e">
        <f>VLOOKUP(RIGHT(LEFT(A179,8),1),'JAN_変換'!$C$2:$D$11,2,FALSE)</f>
        <v>#N/A</v>
      </c>
      <c r="AF179" s="10" t="e">
        <f>VLOOKUP(RIGHT(LEFT(A179,9),1),'JAN_変換'!$C$2:$D$11,2,FALSE)</f>
        <v>#N/A</v>
      </c>
      <c r="AG179" s="10" t="e">
        <f>VLOOKUP(RIGHT(LEFT(A179,10),1),'JAN_変換'!$C$2:$D$11,2,FALSE)</f>
        <v>#N/A</v>
      </c>
      <c r="AH179" s="10" t="e">
        <f>VLOOKUP(RIGHT(LEFT(A179,11),1),'JAN_変換'!$C$2:$D$11,2,FALSE)</f>
        <v>#N/A</v>
      </c>
      <c r="AI179" s="10" t="e">
        <f>VLOOKUP(RIGHT(LEFT(A179,12),1),'JAN_変換'!$C$2:$D$11,2,FALSE)</f>
        <v>#N/A</v>
      </c>
      <c r="AJ179" s="10" t="e">
        <f>VLOOKUP(RIGHT(LEFT(A179,13),1),'JAN_変換'!$C$2:$D$11,2,FALSE)</f>
        <v>#N/A</v>
      </c>
      <c r="AL179" s="3" t="e">
        <f t="shared" si="42"/>
        <v>#N/A</v>
      </c>
      <c r="AM179" s="3" t="e">
        <f t="shared" si="43"/>
        <v>#VALUE!</v>
      </c>
    </row>
    <row r="180" spans="1:39" ht="24" customHeight="1">
      <c r="A180" s="13"/>
      <c r="B180" s="26">
        <f>IF(A180="","",AL180)</f>
      </c>
      <c r="C180" s="27">
        <f t="shared" si="44"/>
      </c>
      <c r="D180" s="22">
        <f>IF(A180="","",VLOOKUP(A180,JAN13_DB!$A:$H,2,FALSE))</f>
      </c>
      <c r="E180" s="22">
        <f>IF(A180="","",VLOOKUP(A180,JAN13_DB!$A:$H,3,FALSE))</f>
      </c>
      <c r="F180" s="21">
        <f>IF(A180="","",VLOOKUP(A180,JAN13_DB!$A:$H,4,FALSE))</f>
      </c>
      <c r="G180" s="21">
        <f>IF(A180="","",VLOOKUP(A180,JAN13_DB!$A:$H,5,FALSE))</f>
      </c>
      <c r="H180" s="21">
        <f>IF(A180="","",VLOOKUP(A180,JAN13_DB!$A:$H,6,FALSE))</f>
      </c>
      <c r="I180" s="21">
        <f>IF(A180="","",VLOOKUP(A180,JAN13_DB!$A:$H,7,FALSE))</f>
      </c>
      <c r="J180" s="14">
        <f>IF(A180="","",IF(VLOOKUP(A180,JAN13_DB!$A:$H,8,FALSE)=0,"",VLOOKUP(A180,JAN13_DB!$A:$H,8,FALSE)))</f>
      </c>
      <c r="L180" s="3">
        <f t="shared" si="26"/>
      </c>
      <c r="M180" s="3">
        <f t="shared" si="27"/>
      </c>
      <c r="N180" s="3">
        <f t="shared" si="28"/>
      </c>
      <c r="O180" s="3">
        <f t="shared" si="29"/>
      </c>
      <c r="P180" s="3">
        <f t="shared" si="30"/>
      </c>
      <c r="Q180" s="3">
        <f t="shared" si="31"/>
      </c>
      <c r="R180" s="3">
        <f t="shared" si="32"/>
      </c>
      <c r="S180" s="3">
        <f t="shared" si="33"/>
      </c>
      <c r="T180" s="3">
        <f t="shared" si="34"/>
      </c>
      <c r="U180" s="3">
        <f t="shared" si="35"/>
      </c>
      <c r="V180" s="3">
        <f t="shared" si="36"/>
      </c>
      <c r="W180" s="3">
        <f t="shared" si="37"/>
      </c>
      <c r="X180" s="3">
        <f t="shared" si="38"/>
      </c>
      <c r="Y180" s="3">
        <f t="shared" si="39"/>
      </c>
      <c r="Z180" s="10" t="e">
        <f>VLOOKUP(RIGHT(LEFT(A180,3),1),'JAN_変換'!$A$2:$B$11,2,FALSE)</f>
        <v>#N/A</v>
      </c>
      <c r="AA180" s="10">
        <f t="shared" si="40"/>
      </c>
      <c r="AB180" s="10">
        <f t="shared" si="41"/>
      </c>
      <c r="AC180" s="10" t="e">
        <f>VLOOKUP(RIGHT(LEFT(A180,6),1),'JAN_変換'!$A$2:$B$11,2,FALSE)</f>
        <v>#N/A</v>
      </c>
      <c r="AD180" s="10" t="e">
        <f>VLOOKUP(RIGHT(LEFT(A180,7),1),'JAN_変換'!$A$2:$B$11,2,FALSE)</f>
        <v>#N/A</v>
      </c>
      <c r="AE180" s="10" t="e">
        <f>VLOOKUP(RIGHT(LEFT(A180,8),1),'JAN_変換'!$C$2:$D$11,2,FALSE)</f>
        <v>#N/A</v>
      </c>
      <c r="AF180" s="10" t="e">
        <f>VLOOKUP(RIGHT(LEFT(A180,9),1),'JAN_変換'!$C$2:$D$11,2,FALSE)</f>
        <v>#N/A</v>
      </c>
      <c r="AG180" s="10" t="e">
        <f>VLOOKUP(RIGHT(LEFT(A180,10),1),'JAN_変換'!$C$2:$D$11,2,FALSE)</f>
        <v>#N/A</v>
      </c>
      <c r="AH180" s="10" t="e">
        <f>VLOOKUP(RIGHT(LEFT(A180,11),1),'JAN_変換'!$C$2:$D$11,2,FALSE)</f>
        <v>#N/A</v>
      </c>
      <c r="AI180" s="10" t="e">
        <f>VLOOKUP(RIGHT(LEFT(A180,12),1),'JAN_変換'!$C$2:$D$11,2,FALSE)</f>
        <v>#N/A</v>
      </c>
      <c r="AJ180" s="10" t="e">
        <f>VLOOKUP(RIGHT(LEFT(A180,13),1),'JAN_変換'!$C$2:$D$11,2,FALSE)</f>
        <v>#N/A</v>
      </c>
      <c r="AL180" s="3" t="e">
        <f t="shared" si="42"/>
        <v>#N/A</v>
      </c>
      <c r="AM180" s="3" t="e">
        <f t="shared" si="43"/>
        <v>#VALUE!</v>
      </c>
    </row>
    <row r="181" spans="1:39" ht="24" customHeight="1">
      <c r="A181" s="13"/>
      <c r="B181" s="26">
        <f>IF(A181="","",AL181)</f>
      </c>
      <c r="C181" s="27">
        <f t="shared" si="44"/>
      </c>
      <c r="D181" s="22">
        <f>IF(A181="","",VLOOKUP(A181,JAN13_DB!$A:$H,2,FALSE))</f>
      </c>
      <c r="E181" s="22">
        <f>IF(A181="","",VLOOKUP(A181,JAN13_DB!$A:$H,3,FALSE))</f>
      </c>
      <c r="F181" s="21">
        <f>IF(A181="","",VLOOKUP(A181,JAN13_DB!$A:$H,4,FALSE))</f>
      </c>
      <c r="G181" s="21">
        <f>IF(A181="","",VLOOKUP(A181,JAN13_DB!$A:$H,5,FALSE))</f>
      </c>
      <c r="H181" s="21">
        <f>IF(A181="","",VLOOKUP(A181,JAN13_DB!$A:$H,6,FALSE))</f>
      </c>
      <c r="I181" s="21">
        <f>IF(A181="","",VLOOKUP(A181,JAN13_DB!$A:$H,7,FALSE))</f>
      </c>
      <c r="J181" s="14">
        <f>IF(A181="","",IF(VLOOKUP(A181,JAN13_DB!$A:$H,8,FALSE)=0,"",VLOOKUP(A181,JAN13_DB!$A:$H,8,FALSE)))</f>
      </c>
      <c r="L181" s="3">
        <f t="shared" si="26"/>
      </c>
      <c r="M181" s="3">
        <f t="shared" si="27"/>
      </c>
      <c r="N181" s="3">
        <f t="shared" si="28"/>
      </c>
      <c r="O181" s="3">
        <f t="shared" si="29"/>
      </c>
      <c r="P181" s="3">
        <f t="shared" si="30"/>
      </c>
      <c r="Q181" s="3">
        <f t="shared" si="31"/>
      </c>
      <c r="R181" s="3">
        <f t="shared" si="32"/>
      </c>
      <c r="S181" s="3">
        <f t="shared" si="33"/>
      </c>
      <c r="T181" s="3">
        <f t="shared" si="34"/>
      </c>
      <c r="U181" s="3">
        <f t="shared" si="35"/>
      </c>
      <c r="V181" s="3">
        <f t="shared" si="36"/>
      </c>
      <c r="W181" s="3">
        <f t="shared" si="37"/>
      </c>
      <c r="X181" s="3">
        <f t="shared" si="38"/>
      </c>
      <c r="Y181" s="3">
        <f t="shared" si="39"/>
      </c>
      <c r="Z181" s="10" t="e">
        <f>VLOOKUP(RIGHT(LEFT(A181,3),1),'JAN_変換'!$A$2:$B$11,2,FALSE)</f>
        <v>#N/A</v>
      </c>
      <c r="AA181" s="10">
        <f t="shared" si="40"/>
      </c>
      <c r="AB181" s="10">
        <f t="shared" si="41"/>
      </c>
      <c r="AC181" s="10" t="e">
        <f>VLOOKUP(RIGHT(LEFT(A181,6),1),'JAN_変換'!$A$2:$B$11,2,FALSE)</f>
        <v>#N/A</v>
      </c>
      <c r="AD181" s="10" t="e">
        <f>VLOOKUP(RIGHT(LEFT(A181,7),1),'JAN_変換'!$A$2:$B$11,2,FALSE)</f>
        <v>#N/A</v>
      </c>
      <c r="AE181" s="10" t="e">
        <f>VLOOKUP(RIGHT(LEFT(A181,8),1),'JAN_変換'!$C$2:$D$11,2,FALSE)</f>
        <v>#N/A</v>
      </c>
      <c r="AF181" s="10" t="e">
        <f>VLOOKUP(RIGHT(LEFT(A181,9),1),'JAN_変換'!$C$2:$D$11,2,FALSE)</f>
        <v>#N/A</v>
      </c>
      <c r="AG181" s="10" t="e">
        <f>VLOOKUP(RIGHT(LEFT(A181,10),1),'JAN_変換'!$C$2:$D$11,2,FALSE)</f>
        <v>#N/A</v>
      </c>
      <c r="AH181" s="10" t="e">
        <f>VLOOKUP(RIGHT(LEFT(A181,11),1),'JAN_変換'!$C$2:$D$11,2,FALSE)</f>
        <v>#N/A</v>
      </c>
      <c r="AI181" s="10" t="e">
        <f>VLOOKUP(RIGHT(LEFT(A181,12),1),'JAN_変換'!$C$2:$D$11,2,FALSE)</f>
        <v>#N/A</v>
      </c>
      <c r="AJ181" s="10" t="e">
        <f>VLOOKUP(RIGHT(LEFT(A181,13),1),'JAN_変換'!$C$2:$D$11,2,FALSE)</f>
        <v>#N/A</v>
      </c>
      <c r="AL181" s="3" t="e">
        <f t="shared" si="42"/>
        <v>#N/A</v>
      </c>
      <c r="AM181" s="3" t="e">
        <f t="shared" si="43"/>
        <v>#VALUE!</v>
      </c>
    </row>
    <row r="182" spans="1:39" ht="24" customHeight="1">
      <c r="A182" s="13"/>
      <c r="B182" s="26">
        <f>IF(A182="","",AL182)</f>
      </c>
      <c r="C182" s="27">
        <f t="shared" si="44"/>
      </c>
      <c r="D182" s="22">
        <f>IF(A182="","",VLOOKUP(A182,JAN13_DB!$A:$H,2,FALSE))</f>
      </c>
      <c r="E182" s="22">
        <f>IF(A182="","",VLOOKUP(A182,JAN13_DB!$A:$H,3,FALSE))</f>
      </c>
      <c r="F182" s="21">
        <f>IF(A182="","",VLOOKUP(A182,JAN13_DB!$A:$H,4,FALSE))</f>
      </c>
      <c r="G182" s="21">
        <f>IF(A182="","",VLOOKUP(A182,JAN13_DB!$A:$H,5,FALSE))</f>
      </c>
      <c r="H182" s="21">
        <f>IF(A182="","",VLOOKUP(A182,JAN13_DB!$A:$H,6,FALSE))</f>
      </c>
      <c r="I182" s="21">
        <f>IF(A182="","",VLOOKUP(A182,JAN13_DB!$A:$H,7,FALSE))</f>
      </c>
      <c r="J182" s="14">
        <f>IF(A182="","",IF(VLOOKUP(A182,JAN13_DB!$A:$H,8,FALSE)=0,"",VLOOKUP(A182,JAN13_DB!$A:$H,8,FALSE)))</f>
      </c>
      <c r="L182" s="3">
        <f t="shared" si="26"/>
      </c>
      <c r="M182" s="3">
        <f t="shared" si="27"/>
      </c>
      <c r="N182" s="3">
        <f t="shared" si="28"/>
      </c>
      <c r="O182" s="3">
        <f t="shared" si="29"/>
      </c>
      <c r="P182" s="3">
        <f t="shared" si="30"/>
      </c>
      <c r="Q182" s="3">
        <f t="shared" si="31"/>
      </c>
      <c r="R182" s="3">
        <f t="shared" si="32"/>
      </c>
      <c r="S182" s="3">
        <f t="shared" si="33"/>
      </c>
      <c r="T182" s="3">
        <f t="shared" si="34"/>
      </c>
      <c r="U182" s="3">
        <f t="shared" si="35"/>
      </c>
      <c r="V182" s="3">
        <f t="shared" si="36"/>
      </c>
      <c r="W182" s="3">
        <f t="shared" si="37"/>
      </c>
      <c r="X182" s="3">
        <f t="shared" si="38"/>
      </c>
      <c r="Y182" s="3">
        <f t="shared" si="39"/>
      </c>
      <c r="Z182" s="10" t="e">
        <f>VLOOKUP(RIGHT(LEFT(A182,3),1),'JAN_変換'!$A$2:$B$11,2,FALSE)</f>
        <v>#N/A</v>
      </c>
      <c r="AA182" s="10">
        <f t="shared" si="40"/>
      </c>
      <c r="AB182" s="10">
        <f t="shared" si="41"/>
      </c>
      <c r="AC182" s="10" t="e">
        <f>VLOOKUP(RIGHT(LEFT(A182,6),1),'JAN_変換'!$A$2:$B$11,2,FALSE)</f>
        <v>#N/A</v>
      </c>
      <c r="AD182" s="10" t="e">
        <f>VLOOKUP(RIGHT(LEFT(A182,7),1),'JAN_変換'!$A$2:$B$11,2,FALSE)</f>
        <v>#N/A</v>
      </c>
      <c r="AE182" s="10" t="e">
        <f>VLOOKUP(RIGHT(LEFT(A182,8),1),'JAN_変換'!$C$2:$D$11,2,FALSE)</f>
        <v>#N/A</v>
      </c>
      <c r="AF182" s="10" t="e">
        <f>VLOOKUP(RIGHT(LEFT(A182,9),1),'JAN_変換'!$C$2:$D$11,2,FALSE)</f>
        <v>#N/A</v>
      </c>
      <c r="AG182" s="10" t="e">
        <f>VLOOKUP(RIGHT(LEFT(A182,10),1),'JAN_変換'!$C$2:$D$11,2,FALSE)</f>
        <v>#N/A</v>
      </c>
      <c r="AH182" s="10" t="e">
        <f>VLOOKUP(RIGHT(LEFT(A182,11),1),'JAN_変換'!$C$2:$D$11,2,FALSE)</f>
        <v>#N/A</v>
      </c>
      <c r="AI182" s="10" t="e">
        <f>VLOOKUP(RIGHT(LEFT(A182,12),1),'JAN_変換'!$C$2:$D$11,2,FALSE)</f>
        <v>#N/A</v>
      </c>
      <c r="AJ182" s="10" t="e">
        <f>VLOOKUP(RIGHT(LEFT(A182,13),1),'JAN_変換'!$C$2:$D$11,2,FALSE)</f>
        <v>#N/A</v>
      </c>
      <c r="AL182" s="3" t="e">
        <f t="shared" si="42"/>
        <v>#N/A</v>
      </c>
      <c r="AM182" s="3" t="e">
        <f t="shared" si="43"/>
        <v>#VALUE!</v>
      </c>
    </row>
    <row r="183" spans="1:39" ht="24" customHeight="1">
      <c r="A183" s="13"/>
      <c r="B183" s="26">
        <f>IF(A183="","",AL183)</f>
      </c>
      <c r="C183" s="27">
        <f t="shared" si="44"/>
      </c>
      <c r="D183" s="22">
        <f>IF(A183="","",VLOOKUP(A183,JAN13_DB!$A:$H,2,FALSE))</f>
      </c>
      <c r="E183" s="22">
        <f>IF(A183="","",VLOOKUP(A183,JAN13_DB!$A:$H,3,FALSE))</f>
      </c>
      <c r="F183" s="21">
        <f>IF(A183="","",VLOOKUP(A183,JAN13_DB!$A:$H,4,FALSE))</f>
      </c>
      <c r="G183" s="21">
        <f>IF(A183="","",VLOOKUP(A183,JAN13_DB!$A:$H,5,FALSE))</f>
      </c>
      <c r="H183" s="21">
        <f>IF(A183="","",VLOOKUP(A183,JAN13_DB!$A:$H,6,FALSE))</f>
      </c>
      <c r="I183" s="21">
        <f>IF(A183="","",VLOOKUP(A183,JAN13_DB!$A:$H,7,FALSE))</f>
      </c>
      <c r="J183" s="14">
        <f>IF(A183="","",IF(VLOOKUP(A183,JAN13_DB!$A:$H,8,FALSE)=0,"",VLOOKUP(A183,JAN13_DB!$A:$H,8,FALSE)))</f>
      </c>
      <c r="L183" s="3">
        <f t="shared" si="26"/>
      </c>
      <c r="M183" s="3">
        <f t="shared" si="27"/>
      </c>
      <c r="N183" s="3">
        <f t="shared" si="28"/>
      </c>
      <c r="O183" s="3">
        <f t="shared" si="29"/>
      </c>
      <c r="P183" s="3">
        <f t="shared" si="30"/>
      </c>
      <c r="Q183" s="3">
        <f t="shared" si="31"/>
      </c>
      <c r="R183" s="3">
        <f t="shared" si="32"/>
      </c>
      <c r="S183" s="3">
        <f t="shared" si="33"/>
      </c>
      <c r="T183" s="3">
        <f t="shared" si="34"/>
      </c>
      <c r="U183" s="3">
        <f t="shared" si="35"/>
      </c>
      <c r="V183" s="3">
        <f t="shared" si="36"/>
      </c>
      <c r="W183" s="3">
        <f t="shared" si="37"/>
      </c>
      <c r="X183" s="3">
        <f t="shared" si="38"/>
      </c>
      <c r="Y183" s="3">
        <f t="shared" si="39"/>
      </c>
      <c r="Z183" s="10" t="e">
        <f>VLOOKUP(RIGHT(LEFT(A183,3),1),'JAN_変換'!$A$2:$B$11,2,FALSE)</f>
        <v>#N/A</v>
      </c>
      <c r="AA183" s="10">
        <f t="shared" si="40"/>
      </c>
      <c r="AB183" s="10">
        <f t="shared" si="41"/>
      </c>
      <c r="AC183" s="10" t="e">
        <f>VLOOKUP(RIGHT(LEFT(A183,6),1),'JAN_変換'!$A$2:$B$11,2,FALSE)</f>
        <v>#N/A</v>
      </c>
      <c r="AD183" s="10" t="e">
        <f>VLOOKUP(RIGHT(LEFT(A183,7),1),'JAN_変換'!$A$2:$B$11,2,FALSE)</f>
        <v>#N/A</v>
      </c>
      <c r="AE183" s="10" t="e">
        <f>VLOOKUP(RIGHT(LEFT(A183,8),1),'JAN_変換'!$C$2:$D$11,2,FALSE)</f>
        <v>#N/A</v>
      </c>
      <c r="AF183" s="10" t="e">
        <f>VLOOKUP(RIGHT(LEFT(A183,9),1),'JAN_変換'!$C$2:$D$11,2,FALSE)</f>
        <v>#N/A</v>
      </c>
      <c r="AG183" s="10" t="e">
        <f>VLOOKUP(RIGHT(LEFT(A183,10),1),'JAN_変換'!$C$2:$D$11,2,FALSE)</f>
        <v>#N/A</v>
      </c>
      <c r="AH183" s="10" t="e">
        <f>VLOOKUP(RIGHT(LEFT(A183,11),1),'JAN_変換'!$C$2:$D$11,2,FALSE)</f>
        <v>#N/A</v>
      </c>
      <c r="AI183" s="10" t="e">
        <f>VLOOKUP(RIGHT(LEFT(A183,12),1),'JAN_変換'!$C$2:$D$11,2,FALSE)</f>
        <v>#N/A</v>
      </c>
      <c r="AJ183" s="10" t="e">
        <f>VLOOKUP(RIGHT(LEFT(A183,13),1),'JAN_変換'!$C$2:$D$11,2,FALSE)</f>
        <v>#N/A</v>
      </c>
      <c r="AL183" s="3" t="e">
        <f t="shared" si="42"/>
        <v>#N/A</v>
      </c>
      <c r="AM183" s="3" t="e">
        <f t="shared" si="43"/>
        <v>#VALUE!</v>
      </c>
    </row>
    <row r="184" spans="1:39" ht="24" customHeight="1">
      <c r="A184" s="13"/>
      <c r="B184" s="26">
        <f>IF(A184="","",AL184)</f>
      </c>
      <c r="C184" s="27">
        <f t="shared" si="44"/>
      </c>
      <c r="D184" s="22">
        <f>IF(A184="","",VLOOKUP(A184,JAN13_DB!$A:$H,2,FALSE))</f>
      </c>
      <c r="E184" s="22">
        <f>IF(A184="","",VLOOKUP(A184,JAN13_DB!$A:$H,3,FALSE))</f>
      </c>
      <c r="F184" s="21">
        <f>IF(A184="","",VLOOKUP(A184,JAN13_DB!$A:$H,4,FALSE))</f>
      </c>
      <c r="G184" s="21">
        <f>IF(A184="","",VLOOKUP(A184,JAN13_DB!$A:$H,5,FALSE))</f>
      </c>
      <c r="H184" s="21">
        <f>IF(A184="","",VLOOKUP(A184,JAN13_DB!$A:$H,6,FALSE))</f>
      </c>
      <c r="I184" s="21">
        <f>IF(A184="","",VLOOKUP(A184,JAN13_DB!$A:$H,7,FALSE))</f>
      </c>
      <c r="J184" s="14">
        <f>IF(A184="","",IF(VLOOKUP(A184,JAN13_DB!$A:$H,8,FALSE)=0,"",VLOOKUP(A184,JAN13_DB!$A:$H,8,FALSE)))</f>
      </c>
      <c r="L184" s="3">
        <f t="shared" si="26"/>
      </c>
      <c r="M184" s="3">
        <f t="shared" si="27"/>
      </c>
      <c r="N184" s="3">
        <f t="shared" si="28"/>
      </c>
      <c r="O184" s="3">
        <f t="shared" si="29"/>
      </c>
      <c r="P184" s="3">
        <f t="shared" si="30"/>
      </c>
      <c r="Q184" s="3">
        <f t="shared" si="31"/>
      </c>
      <c r="R184" s="3">
        <f t="shared" si="32"/>
      </c>
      <c r="S184" s="3">
        <f t="shared" si="33"/>
      </c>
      <c r="T184" s="3">
        <f t="shared" si="34"/>
      </c>
      <c r="U184" s="3">
        <f t="shared" si="35"/>
      </c>
      <c r="V184" s="3">
        <f t="shared" si="36"/>
      </c>
      <c r="W184" s="3">
        <f t="shared" si="37"/>
      </c>
      <c r="X184" s="3">
        <f t="shared" si="38"/>
      </c>
      <c r="Y184" s="3">
        <f t="shared" si="39"/>
      </c>
      <c r="Z184" s="10" t="e">
        <f>VLOOKUP(RIGHT(LEFT(A184,3),1),'JAN_変換'!$A$2:$B$11,2,FALSE)</f>
        <v>#N/A</v>
      </c>
      <c r="AA184" s="10">
        <f t="shared" si="40"/>
      </c>
      <c r="AB184" s="10">
        <f t="shared" si="41"/>
      </c>
      <c r="AC184" s="10" t="e">
        <f>VLOOKUP(RIGHT(LEFT(A184,6),1),'JAN_変換'!$A$2:$B$11,2,FALSE)</f>
        <v>#N/A</v>
      </c>
      <c r="AD184" s="10" t="e">
        <f>VLOOKUP(RIGHT(LEFT(A184,7),1),'JAN_変換'!$A$2:$B$11,2,FALSE)</f>
        <v>#N/A</v>
      </c>
      <c r="AE184" s="10" t="e">
        <f>VLOOKUP(RIGHT(LEFT(A184,8),1),'JAN_変換'!$C$2:$D$11,2,FALSE)</f>
        <v>#N/A</v>
      </c>
      <c r="AF184" s="10" t="e">
        <f>VLOOKUP(RIGHT(LEFT(A184,9),1),'JAN_変換'!$C$2:$D$11,2,FALSE)</f>
        <v>#N/A</v>
      </c>
      <c r="AG184" s="10" t="e">
        <f>VLOOKUP(RIGHT(LEFT(A184,10),1),'JAN_変換'!$C$2:$D$11,2,FALSE)</f>
        <v>#N/A</v>
      </c>
      <c r="AH184" s="10" t="e">
        <f>VLOOKUP(RIGHT(LEFT(A184,11),1),'JAN_変換'!$C$2:$D$11,2,FALSE)</f>
        <v>#N/A</v>
      </c>
      <c r="AI184" s="10" t="e">
        <f>VLOOKUP(RIGHT(LEFT(A184,12),1),'JAN_変換'!$C$2:$D$11,2,FALSE)</f>
        <v>#N/A</v>
      </c>
      <c r="AJ184" s="10" t="e">
        <f>VLOOKUP(RIGHT(LEFT(A184,13),1),'JAN_変換'!$C$2:$D$11,2,FALSE)</f>
        <v>#N/A</v>
      </c>
      <c r="AL184" s="3" t="e">
        <f t="shared" si="42"/>
        <v>#N/A</v>
      </c>
      <c r="AM184" s="3" t="e">
        <f t="shared" si="43"/>
        <v>#VALUE!</v>
      </c>
    </row>
    <row r="185" spans="1:39" ht="24" customHeight="1">
      <c r="A185" s="13"/>
      <c r="B185" s="26">
        <f>IF(A185="","",AL185)</f>
      </c>
      <c r="C185" s="27">
        <f t="shared" si="44"/>
      </c>
      <c r="D185" s="22">
        <f>IF(A185="","",VLOOKUP(A185,JAN13_DB!$A:$H,2,FALSE))</f>
      </c>
      <c r="E185" s="22">
        <f>IF(A185="","",VLOOKUP(A185,JAN13_DB!$A:$H,3,FALSE))</f>
      </c>
      <c r="F185" s="21">
        <f>IF(A185="","",VLOOKUP(A185,JAN13_DB!$A:$H,4,FALSE))</f>
      </c>
      <c r="G185" s="21">
        <f>IF(A185="","",VLOOKUP(A185,JAN13_DB!$A:$H,5,FALSE))</f>
      </c>
      <c r="H185" s="21">
        <f>IF(A185="","",VLOOKUP(A185,JAN13_DB!$A:$H,6,FALSE))</f>
      </c>
      <c r="I185" s="21">
        <f>IF(A185="","",VLOOKUP(A185,JAN13_DB!$A:$H,7,FALSE))</f>
      </c>
      <c r="J185" s="14">
        <f>IF(A185="","",IF(VLOOKUP(A185,JAN13_DB!$A:$H,8,FALSE)=0,"",VLOOKUP(A185,JAN13_DB!$A:$H,8,FALSE)))</f>
      </c>
      <c r="L185" s="3">
        <f t="shared" si="26"/>
      </c>
      <c r="M185" s="3">
        <f t="shared" si="27"/>
      </c>
      <c r="N185" s="3">
        <f t="shared" si="28"/>
      </c>
      <c r="O185" s="3">
        <f t="shared" si="29"/>
      </c>
      <c r="P185" s="3">
        <f t="shared" si="30"/>
      </c>
      <c r="Q185" s="3">
        <f t="shared" si="31"/>
      </c>
      <c r="R185" s="3">
        <f t="shared" si="32"/>
      </c>
      <c r="S185" s="3">
        <f t="shared" si="33"/>
      </c>
      <c r="T185" s="3">
        <f t="shared" si="34"/>
      </c>
      <c r="U185" s="3">
        <f t="shared" si="35"/>
      </c>
      <c r="V185" s="3">
        <f t="shared" si="36"/>
      </c>
      <c r="W185" s="3">
        <f t="shared" si="37"/>
      </c>
      <c r="X185" s="3">
        <f t="shared" si="38"/>
      </c>
      <c r="Y185" s="3">
        <f t="shared" si="39"/>
      </c>
      <c r="Z185" s="10" t="e">
        <f>VLOOKUP(RIGHT(LEFT(A185,3),1),'JAN_変換'!$A$2:$B$11,2,FALSE)</f>
        <v>#N/A</v>
      </c>
      <c r="AA185" s="10">
        <f t="shared" si="40"/>
      </c>
      <c r="AB185" s="10">
        <f t="shared" si="41"/>
      </c>
      <c r="AC185" s="10" t="e">
        <f>VLOOKUP(RIGHT(LEFT(A185,6),1),'JAN_変換'!$A$2:$B$11,2,FALSE)</f>
        <v>#N/A</v>
      </c>
      <c r="AD185" s="10" t="e">
        <f>VLOOKUP(RIGHT(LEFT(A185,7),1),'JAN_変換'!$A$2:$B$11,2,FALSE)</f>
        <v>#N/A</v>
      </c>
      <c r="AE185" s="10" t="e">
        <f>VLOOKUP(RIGHT(LEFT(A185,8),1),'JAN_変換'!$C$2:$D$11,2,FALSE)</f>
        <v>#N/A</v>
      </c>
      <c r="AF185" s="10" t="e">
        <f>VLOOKUP(RIGHT(LEFT(A185,9),1),'JAN_変換'!$C$2:$D$11,2,FALSE)</f>
        <v>#N/A</v>
      </c>
      <c r="AG185" s="10" t="e">
        <f>VLOOKUP(RIGHT(LEFT(A185,10),1),'JAN_変換'!$C$2:$D$11,2,FALSE)</f>
        <v>#N/A</v>
      </c>
      <c r="AH185" s="10" t="e">
        <f>VLOOKUP(RIGHT(LEFT(A185,11),1),'JAN_変換'!$C$2:$D$11,2,FALSE)</f>
        <v>#N/A</v>
      </c>
      <c r="AI185" s="10" t="e">
        <f>VLOOKUP(RIGHT(LEFT(A185,12),1),'JAN_変換'!$C$2:$D$11,2,FALSE)</f>
        <v>#N/A</v>
      </c>
      <c r="AJ185" s="10" t="e">
        <f>VLOOKUP(RIGHT(LEFT(A185,13),1),'JAN_変換'!$C$2:$D$11,2,FALSE)</f>
        <v>#N/A</v>
      </c>
      <c r="AL185" s="3" t="e">
        <f t="shared" si="42"/>
        <v>#N/A</v>
      </c>
      <c r="AM185" s="3" t="e">
        <f t="shared" si="43"/>
        <v>#VALUE!</v>
      </c>
    </row>
    <row r="186" spans="1:39" ht="24" customHeight="1">
      <c r="A186" s="13"/>
      <c r="B186" s="26">
        <f>IF(A186="","",AL186)</f>
      </c>
      <c r="C186" s="27">
        <f t="shared" si="44"/>
      </c>
      <c r="D186" s="22">
        <f>IF(A186="","",VLOOKUP(A186,JAN13_DB!$A:$H,2,FALSE))</f>
      </c>
      <c r="E186" s="22">
        <f>IF(A186="","",VLOOKUP(A186,JAN13_DB!$A:$H,3,FALSE))</f>
      </c>
      <c r="F186" s="21">
        <f>IF(A186="","",VLOOKUP(A186,JAN13_DB!$A:$H,4,FALSE))</f>
      </c>
      <c r="G186" s="21">
        <f>IF(A186="","",VLOOKUP(A186,JAN13_DB!$A:$H,5,FALSE))</f>
      </c>
      <c r="H186" s="21">
        <f>IF(A186="","",VLOOKUP(A186,JAN13_DB!$A:$H,6,FALSE))</f>
      </c>
      <c r="I186" s="21">
        <f>IF(A186="","",VLOOKUP(A186,JAN13_DB!$A:$H,7,FALSE))</f>
      </c>
      <c r="J186" s="14">
        <f>IF(A186="","",IF(VLOOKUP(A186,JAN13_DB!$A:$H,8,FALSE)=0,"",VLOOKUP(A186,JAN13_DB!$A:$H,8,FALSE)))</f>
      </c>
      <c r="L186" s="3">
        <f t="shared" si="26"/>
      </c>
      <c r="M186" s="3">
        <f t="shared" si="27"/>
      </c>
      <c r="N186" s="3">
        <f t="shared" si="28"/>
      </c>
      <c r="O186" s="3">
        <f t="shared" si="29"/>
      </c>
      <c r="P186" s="3">
        <f t="shared" si="30"/>
      </c>
      <c r="Q186" s="3">
        <f t="shared" si="31"/>
      </c>
      <c r="R186" s="3">
        <f t="shared" si="32"/>
      </c>
      <c r="S186" s="3">
        <f t="shared" si="33"/>
      </c>
      <c r="T186" s="3">
        <f t="shared" si="34"/>
      </c>
      <c r="U186" s="3">
        <f t="shared" si="35"/>
      </c>
      <c r="V186" s="3">
        <f t="shared" si="36"/>
      </c>
      <c r="W186" s="3">
        <f t="shared" si="37"/>
      </c>
      <c r="X186" s="3">
        <f t="shared" si="38"/>
      </c>
      <c r="Y186" s="3">
        <f t="shared" si="39"/>
      </c>
      <c r="Z186" s="10" t="e">
        <f>VLOOKUP(RIGHT(LEFT(A186,3),1),'JAN_変換'!$A$2:$B$11,2,FALSE)</f>
        <v>#N/A</v>
      </c>
      <c r="AA186" s="10">
        <f t="shared" si="40"/>
      </c>
      <c r="AB186" s="10">
        <f t="shared" si="41"/>
      </c>
      <c r="AC186" s="10" t="e">
        <f>VLOOKUP(RIGHT(LEFT(A186,6),1),'JAN_変換'!$A$2:$B$11,2,FALSE)</f>
        <v>#N/A</v>
      </c>
      <c r="AD186" s="10" t="e">
        <f>VLOOKUP(RIGHT(LEFT(A186,7),1),'JAN_変換'!$A$2:$B$11,2,FALSE)</f>
        <v>#N/A</v>
      </c>
      <c r="AE186" s="10" t="e">
        <f>VLOOKUP(RIGHT(LEFT(A186,8),1),'JAN_変換'!$C$2:$D$11,2,FALSE)</f>
        <v>#N/A</v>
      </c>
      <c r="AF186" s="10" t="e">
        <f>VLOOKUP(RIGHT(LEFT(A186,9),1),'JAN_変換'!$C$2:$D$11,2,FALSE)</f>
        <v>#N/A</v>
      </c>
      <c r="AG186" s="10" t="e">
        <f>VLOOKUP(RIGHT(LEFT(A186,10),1),'JAN_変換'!$C$2:$D$11,2,FALSE)</f>
        <v>#N/A</v>
      </c>
      <c r="AH186" s="10" t="e">
        <f>VLOOKUP(RIGHT(LEFT(A186,11),1),'JAN_変換'!$C$2:$D$11,2,FALSE)</f>
        <v>#N/A</v>
      </c>
      <c r="AI186" s="10" t="e">
        <f>VLOOKUP(RIGHT(LEFT(A186,12),1),'JAN_変換'!$C$2:$D$11,2,FALSE)</f>
        <v>#N/A</v>
      </c>
      <c r="AJ186" s="10" t="e">
        <f>VLOOKUP(RIGHT(LEFT(A186,13),1),'JAN_変換'!$C$2:$D$11,2,FALSE)</f>
        <v>#N/A</v>
      </c>
      <c r="AL186" s="3" t="e">
        <f t="shared" si="42"/>
        <v>#N/A</v>
      </c>
      <c r="AM186" s="3" t="e">
        <f t="shared" si="43"/>
        <v>#VALUE!</v>
      </c>
    </row>
    <row r="187" spans="1:39" ht="24" customHeight="1">
      <c r="A187" s="13"/>
      <c r="B187" s="26">
        <f>IF(A187="","",AL187)</f>
      </c>
      <c r="C187" s="27">
        <f t="shared" si="44"/>
      </c>
      <c r="D187" s="22">
        <f>IF(A187="","",VLOOKUP(A187,JAN13_DB!$A:$H,2,FALSE))</f>
      </c>
      <c r="E187" s="22">
        <f>IF(A187="","",VLOOKUP(A187,JAN13_DB!$A:$H,3,FALSE))</f>
      </c>
      <c r="F187" s="21">
        <f>IF(A187="","",VLOOKUP(A187,JAN13_DB!$A:$H,4,FALSE))</f>
      </c>
      <c r="G187" s="21">
        <f>IF(A187="","",VLOOKUP(A187,JAN13_DB!$A:$H,5,FALSE))</f>
      </c>
      <c r="H187" s="21">
        <f>IF(A187="","",VLOOKUP(A187,JAN13_DB!$A:$H,6,FALSE))</f>
      </c>
      <c r="I187" s="21">
        <f>IF(A187="","",VLOOKUP(A187,JAN13_DB!$A:$H,7,FALSE))</f>
      </c>
      <c r="J187" s="14">
        <f>IF(A187="","",IF(VLOOKUP(A187,JAN13_DB!$A:$H,8,FALSE)=0,"",VLOOKUP(A187,JAN13_DB!$A:$H,8,FALSE)))</f>
      </c>
      <c r="L187" s="3">
        <f t="shared" si="26"/>
      </c>
      <c r="M187" s="3">
        <f t="shared" si="27"/>
      </c>
      <c r="N187" s="3">
        <f t="shared" si="28"/>
      </c>
      <c r="O187" s="3">
        <f t="shared" si="29"/>
      </c>
      <c r="P187" s="3">
        <f t="shared" si="30"/>
      </c>
      <c r="Q187" s="3">
        <f t="shared" si="31"/>
      </c>
      <c r="R187" s="3">
        <f t="shared" si="32"/>
      </c>
      <c r="S187" s="3">
        <f t="shared" si="33"/>
      </c>
      <c r="T187" s="3">
        <f t="shared" si="34"/>
      </c>
      <c r="U187" s="3">
        <f t="shared" si="35"/>
      </c>
      <c r="V187" s="3">
        <f t="shared" si="36"/>
      </c>
      <c r="W187" s="3">
        <f t="shared" si="37"/>
      </c>
      <c r="X187" s="3">
        <f t="shared" si="38"/>
      </c>
      <c r="Y187" s="3">
        <f t="shared" si="39"/>
      </c>
      <c r="Z187" s="10" t="e">
        <f>VLOOKUP(RIGHT(LEFT(A187,3),1),'JAN_変換'!$A$2:$B$11,2,FALSE)</f>
        <v>#N/A</v>
      </c>
      <c r="AA187" s="10">
        <f t="shared" si="40"/>
      </c>
      <c r="AB187" s="10">
        <f t="shared" si="41"/>
      </c>
      <c r="AC187" s="10" t="e">
        <f>VLOOKUP(RIGHT(LEFT(A187,6),1),'JAN_変換'!$A$2:$B$11,2,FALSE)</f>
        <v>#N/A</v>
      </c>
      <c r="AD187" s="10" t="e">
        <f>VLOOKUP(RIGHT(LEFT(A187,7),1),'JAN_変換'!$A$2:$B$11,2,FALSE)</f>
        <v>#N/A</v>
      </c>
      <c r="AE187" s="10" t="e">
        <f>VLOOKUP(RIGHT(LEFT(A187,8),1),'JAN_変換'!$C$2:$D$11,2,FALSE)</f>
        <v>#N/A</v>
      </c>
      <c r="AF187" s="10" t="e">
        <f>VLOOKUP(RIGHT(LEFT(A187,9),1),'JAN_変換'!$C$2:$D$11,2,FALSE)</f>
        <v>#N/A</v>
      </c>
      <c r="AG187" s="10" t="e">
        <f>VLOOKUP(RIGHT(LEFT(A187,10),1),'JAN_変換'!$C$2:$D$11,2,FALSE)</f>
        <v>#N/A</v>
      </c>
      <c r="AH187" s="10" t="e">
        <f>VLOOKUP(RIGHT(LEFT(A187,11),1),'JAN_変換'!$C$2:$D$11,2,FALSE)</f>
        <v>#N/A</v>
      </c>
      <c r="AI187" s="10" t="e">
        <f>VLOOKUP(RIGHT(LEFT(A187,12),1),'JAN_変換'!$C$2:$D$11,2,FALSE)</f>
        <v>#N/A</v>
      </c>
      <c r="AJ187" s="10" t="e">
        <f>VLOOKUP(RIGHT(LEFT(A187,13),1),'JAN_変換'!$C$2:$D$11,2,FALSE)</f>
        <v>#N/A</v>
      </c>
      <c r="AL187" s="3" t="e">
        <f t="shared" si="42"/>
        <v>#N/A</v>
      </c>
      <c r="AM187" s="3" t="e">
        <f t="shared" si="43"/>
        <v>#VALUE!</v>
      </c>
    </row>
    <row r="188" spans="1:39" ht="24" customHeight="1">
      <c r="A188" s="13"/>
      <c r="B188" s="26">
        <f>IF(A188="","",AL188)</f>
      </c>
      <c r="C188" s="27">
        <f t="shared" si="44"/>
      </c>
      <c r="D188" s="22">
        <f>IF(A188="","",VLOOKUP(A188,JAN13_DB!$A:$H,2,FALSE))</f>
      </c>
      <c r="E188" s="22">
        <f>IF(A188="","",VLOOKUP(A188,JAN13_DB!$A:$H,3,FALSE))</f>
      </c>
      <c r="F188" s="21">
        <f>IF(A188="","",VLOOKUP(A188,JAN13_DB!$A:$H,4,FALSE))</f>
      </c>
      <c r="G188" s="21">
        <f>IF(A188="","",VLOOKUP(A188,JAN13_DB!$A:$H,5,FALSE))</f>
      </c>
      <c r="H188" s="21">
        <f>IF(A188="","",VLOOKUP(A188,JAN13_DB!$A:$H,6,FALSE))</f>
      </c>
      <c r="I188" s="21">
        <f>IF(A188="","",VLOOKUP(A188,JAN13_DB!$A:$H,7,FALSE))</f>
      </c>
      <c r="J188" s="14">
        <f>IF(A188="","",IF(VLOOKUP(A188,JAN13_DB!$A:$H,8,FALSE)=0,"",VLOOKUP(A188,JAN13_DB!$A:$H,8,FALSE)))</f>
      </c>
      <c r="L188" s="3">
        <f t="shared" si="26"/>
      </c>
      <c r="M188" s="3">
        <f t="shared" si="27"/>
      </c>
      <c r="N188" s="3">
        <f t="shared" si="28"/>
      </c>
      <c r="O188" s="3">
        <f t="shared" si="29"/>
      </c>
      <c r="P188" s="3">
        <f t="shared" si="30"/>
      </c>
      <c r="Q188" s="3">
        <f t="shared" si="31"/>
      </c>
      <c r="R188" s="3">
        <f t="shared" si="32"/>
      </c>
      <c r="S188" s="3">
        <f t="shared" si="33"/>
      </c>
      <c r="T188" s="3">
        <f t="shared" si="34"/>
      </c>
      <c r="U188" s="3">
        <f t="shared" si="35"/>
      </c>
      <c r="V188" s="3">
        <f t="shared" si="36"/>
      </c>
      <c r="W188" s="3">
        <f t="shared" si="37"/>
      </c>
      <c r="X188" s="3">
        <f t="shared" si="38"/>
      </c>
      <c r="Y188" s="3">
        <f t="shared" si="39"/>
      </c>
      <c r="Z188" s="10" t="e">
        <f>VLOOKUP(RIGHT(LEFT(A188,3),1),'JAN_変換'!$A$2:$B$11,2,FALSE)</f>
        <v>#N/A</v>
      </c>
      <c r="AA188" s="10">
        <f t="shared" si="40"/>
      </c>
      <c r="AB188" s="10">
        <f t="shared" si="41"/>
      </c>
      <c r="AC188" s="10" t="e">
        <f>VLOOKUP(RIGHT(LEFT(A188,6),1),'JAN_変換'!$A$2:$B$11,2,FALSE)</f>
        <v>#N/A</v>
      </c>
      <c r="AD188" s="10" t="e">
        <f>VLOOKUP(RIGHT(LEFT(A188,7),1),'JAN_変換'!$A$2:$B$11,2,FALSE)</f>
        <v>#N/A</v>
      </c>
      <c r="AE188" s="10" t="e">
        <f>VLOOKUP(RIGHT(LEFT(A188,8),1),'JAN_変換'!$C$2:$D$11,2,FALSE)</f>
        <v>#N/A</v>
      </c>
      <c r="AF188" s="10" t="e">
        <f>VLOOKUP(RIGHT(LEFT(A188,9),1),'JAN_変換'!$C$2:$D$11,2,FALSE)</f>
        <v>#N/A</v>
      </c>
      <c r="AG188" s="10" t="e">
        <f>VLOOKUP(RIGHT(LEFT(A188,10),1),'JAN_変換'!$C$2:$D$11,2,FALSE)</f>
        <v>#N/A</v>
      </c>
      <c r="AH188" s="10" t="e">
        <f>VLOOKUP(RIGHT(LEFT(A188,11),1),'JAN_変換'!$C$2:$D$11,2,FALSE)</f>
        <v>#N/A</v>
      </c>
      <c r="AI188" s="10" t="e">
        <f>VLOOKUP(RIGHT(LEFT(A188,12),1),'JAN_変換'!$C$2:$D$11,2,FALSE)</f>
        <v>#N/A</v>
      </c>
      <c r="AJ188" s="10" t="e">
        <f>VLOOKUP(RIGHT(LEFT(A188,13),1),'JAN_変換'!$C$2:$D$11,2,FALSE)</f>
        <v>#N/A</v>
      </c>
      <c r="AL188" s="3" t="e">
        <f t="shared" si="42"/>
        <v>#N/A</v>
      </c>
      <c r="AM188" s="3" t="e">
        <f t="shared" si="43"/>
        <v>#VALUE!</v>
      </c>
    </row>
    <row r="189" spans="1:39" ht="24" customHeight="1">
      <c r="A189" s="13"/>
      <c r="B189" s="26">
        <f>IF(A189="","",AL189)</f>
      </c>
      <c r="C189" s="27">
        <f t="shared" si="44"/>
      </c>
      <c r="D189" s="22">
        <f>IF(A189="","",VLOOKUP(A189,JAN13_DB!$A:$H,2,FALSE))</f>
      </c>
      <c r="E189" s="22">
        <f>IF(A189="","",VLOOKUP(A189,JAN13_DB!$A:$H,3,FALSE))</f>
      </c>
      <c r="F189" s="21">
        <f>IF(A189="","",VLOOKUP(A189,JAN13_DB!$A:$H,4,FALSE))</f>
      </c>
      <c r="G189" s="21">
        <f>IF(A189="","",VLOOKUP(A189,JAN13_DB!$A:$H,5,FALSE))</f>
      </c>
      <c r="H189" s="21">
        <f>IF(A189="","",VLOOKUP(A189,JAN13_DB!$A:$H,6,FALSE))</f>
      </c>
      <c r="I189" s="21">
        <f>IF(A189="","",VLOOKUP(A189,JAN13_DB!$A:$H,7,FALSE))</f>
      </c>
      <c r="J189" s="14">
        <f>IF(A189="","",IF(VLOOKUP(A189,JAN13_DB!$A:$H,8,FALSE)=0,"",VLOOKUP(A189,JAN13_DB!$A:$H,8,FALSE)))</f>
      </c>
      <c r="L189" s="3">
        <f t="shared" si="26"/>
      </c>
      <c r="M189" s="3">
        <f t="shared" si="27"/>
      </c>
      <c r="N189" s="3">
        <f t="shared" si="28"/>
      </c>
      <c r="O189" s="3">
        <f t="shared" si="29"/>
      </c>
      <c r="P189" s="3">
        <f t="shared" si="30"/>
      </c>
      <c r="Q189" s="3">
        <f t="shared" si="31"/>
      </c>
      <c r="R189" s="3">
        <f t="shared" si="32"/>
      </c>
      <c r="S189" s="3">
        <f t="shared" si="33"/>
      </c>
      <c r="T189" s="3">
        <f t="shared" si="34"/>
      </c>
      <c r="U189" s="3">
        <f t="shared" si="35"/>
      </c>
      <c r="V189" s="3">
        <f t="shared" si="36"/>
      </c>
      <c r="W189" s="3">
        <f t="shared" si="37"/>
      </c>
      <c r="X189" s="3">
        <f t="shared" si="38"/>
      </c>
      <c r="Y189" s="3">
        <f t="shared" si="39"/>
      </c>
      <c r="Z189" s="10" t="e">
        <f>VLOOKUP(RIGHT(LEFT(A189,3),1),'JAN_変換'!$A$2:$B$11,2,FALSE)</f>
        <v>#N/A</v>
      </c>
      <c r="AA189" s="10">
        <f t="shared" si="40"/>
      </c>
      <c r="AB189" s="10">
        <f t="shared" si="41"/>
      </c>
      <c r="AC189" s="10" t="e">
        <f>VLOOKUP(RIGHT(LEFT(A189,6),1),'JAN_変換'!$A$2:$B$11,2,FALSE)</f>
        <v>#N/A</v>
      </c>
      <c r="AD189" s="10" t="e">
        <f>VLOOKUP(RIGHT(LEFT(A189,7),1),'JAN_変換'!$A$2:$B$11,2,FALSE)</f>
        <v>#N/A</v>
      </c>
      <c r="AE189" s="10" t="e">
        <f>VLOOKUP(RIGHT(LEFT(A189,8),1),'JAN_変換'!$C$2:$D$11,2,FALSE)</f>
        <v>#N/A</v>
      </c>
      <c r="AF189" s="10" t="e">
        <f>VLOOKUP(RIGHT(LEFT(A189,9),1),'JAN_変換'!$C$2:$D$11,2,FALSE)</f>
        <v>#N/A</v>
      </c>
      <c r="AG189" s="10" t="e">
        <f>VLOOKUP(RIGHT(LEFT(A189,10),1),'JAN_変換'!$C$2:$D$11,2,FALSE)</f>
        <v>#N/A</v>
      </c>
      <c r="AH189" s="10" t="e">
        <f>VLOOKUP(RIGHT(LEFT(A189,11),1),'JAN_変換'!$C$2:$D$11,2,FALSE)</f>
        <v>#N/A</v>
      </c>
      <c r="AI189" s="10" t="e">
        <f>VLOOKUP(RIGHT(LEFT(A189,12),1),'JAN_変換'!$C$2:$D$11,2,FALSE)</f>
        <v>#N/A</v>
      </c>
      <c r="AJ189" s="10" t="e">
        <f>VLOOKUP(RIGHT(LEFT(A189,13),1),'JAN_変換'!$C$2:$D$11,2,FALSE)</f>
        <v>#N/A</v>
      </c>
      <c r="AL189" s="3" t="e">
        <f t="shared" si="42"/>
        <v>#N/A</v>
      </c>
      <c r="AM189" s="3" t="e">
        <f t="shared" si="43"/>
        <v>#VALUE!</v>
      </c>
    </row>
    <row r="190" spans="1:39" ht="24" customHeight="1">
      <c r="A190" s="13"/>
      <c r="B190" s="26">
        <f>IF(A190="","",AL190)</f>
      </c>
      <c r="C190" s="27">
        <f t="shared" si="44"/>
      </c>
      <c r="D190" s="22">
        <f>IF(A190="","",VLOOKUP(A190,JAN13_DB!$A:$H,2,FALSE))</f>
      </c>
      <c r="E190" s="22">
        <f>IF(A190="","",VLOOKUP(A190,JAN13_DB!$A:$H,3,FALSE))</f>
      </c>
      <c r="F190" s="21">
        <f>IF(A190="","",VLOOKUP(A190,JAN13_DB!$A:$H,4,FALSE))</f>
      </c>
      <c r="G190" s="21">
        <f>IF(A190="","",VLOOKUP(A190,JAN13_DB!$A:$H,5,FALSE))</f>
      </c>
      <c r="H190" s="21">
        <f>IF(A190="","",VLOOKUP(A190,JAN13_DB!$A:$H,6,FALSE))</f>
      </c>
      <c r="I190" s="21">
        <f>IF(A190="","",VLOOKUP(A190,JAN13_DB!$A:$H,7,FALSE))</f>
      </c>
      <c r="J190" s="14">
        <f>IF(A190="","",IF(VLOOKUP(A190,JAN13_DB!$A:$H,8,FALSE)=0,"",VLOOKUP(A190,JAN13_DB!$A:$H,8,FALSE)))</f>
      </c>
      <c r="L190" s="3">
        <f t="shared" si="26"/>
      </c>
      <c r="M190" s="3">
        <f t="shared" si="27"/>
      </c>
      <c r="N190" s="3">
        <f t="shared" si="28"/>
      </c>
      <c r="O190" s="3">
        <f t="shared" si="29"/>
      </c>
      <c r="P190" s="3">
        <f t="shared" si="30"/>
      </c>
      <c r="Q190" s="3">
        <f t="shared" si="31"/>
      </c>
      <c r="R190" s="3">
        <f t="shared" si="32"/>
      </c>
      <c r="S190" s="3">
        <f t="shared" si="33"/>
      </c>
      <c r="T190" s="3">
        <f t="shared" si="34"/>
      </c>
      <c r="U190" s="3">
        <f t="shared" si="35"/>
      </c>
      <c r="V190" s="3">
        <f t="shared" si="36"/>
      </c>
      <c r="W190" s="3">
        <f t="shared" si="37"/>
      </c>
      <c r="X190" s="3">
        <f t="shared" si="38"/>
      </c>
      <c r="Y190" s="3">
        <f t="shared" si="39"/>
      </c>
      <c r="Z190" s="10" t="e">
        <f>VLOOKUP(RIGHT(LEFT(A190,3),1),'JAN_変換'!$A$2:$B$11,2,FALSE)</f>
        <v>#N/A</v>
      </c>
      <c r="AA190" s="10">
        <f t="shared" si="40"/>
      </c>
      <c r="AB190" s="10">
        <f t="shared" si="41"/>
      </c>
      <c r="AC190" s="10" t="e">
        <f>VLOOKUP(RIGHT(LEFT(A190,6),1),'JAN_変換'!$A$2:$B$11,2,FALSE)</f>
        <v>#N/A</v>
      </c>
      <c r="AD190" s="10" t="e">
        <f>VLOOKUP(RIGHT(LEFT(A190,7),1),'JAN_変換'!$A$2:$B$11,2,FALSE)</f>
        <v>#N/A</v>
      </c>
      <c r="AE190" s="10" t="e">
        <f>VLOOKUP(RIGHT(LEFT(A190,8),1),'JAN_変換'!$C$2:$D$11,2,FALSE)</f>
        <v>#N/A</v>
      </c>
      <c r="AF190" s="10" t="e">
        <f>VLOOKUP(RIGHT(LEFT(A190,9),1),'JAN_変換'!$C$2:$D$11,2,FALSE)</f>
        <v>#N/A</v>
      </c>
      <c r="AG190" s="10" t="e">
        <f>VLOOKUP(RIGHT(LEFT(A190,10),1),'JAN_変換'!$C$2:$D$11,2,FALSE)</f>
        <v>#N/A</v>
      </c>
      <c r="AH190" s="10" t="e">
        <f>VLOOKUP(RIGHT(LEFT(A190,11),1),'JAN_変換'!$C$2:$D$11,2,FALSE)</f>
        <v>#N/A</v>
      </c>
      <c r="AI190" s="10" t="e">
        <f>VLOOKUP(RIGHT(LEFT(A190,12),1),'JAN_変換'!$C$2:$D$11,2,FALSE)</f>
        <v>#N/A</v>
      </c>
      <c r="AJ190" s="10" t="e">
        <f>VLOOKUP(RIGHT(LEFT(A190,13),1),'JAN_変換'!$C$2:$D$11,2,FALSE)</f>
        <v>#N/A</v>
      </c>
      <c r="AL190" s="3" t="e">
        <f t="shared" si="42"/>
        <v>#N/A</v>
      </c>
      <c r="AM190" s="3" t="e">
        <f t="shared" si="43"/>
        <v>#VALUE!</v>
      </c>
    </row>
    <row r="191" spans="1:39" ht="24" customHeight="1">
      <c r="A191" s="13"/>
      <c r="B191" s="26">
        <f>IF(A191="","",AL191)</f>
      </c>
      <c r="C191" s="27">
        <f t="shared" si="44"/>
      </c>
      <c r="D191" s="22">
        <f>IF(A191="","",VLOOKUP(A191,JAN13_DB!$A:$H,2,FALSE))</f>
      </c>
      <c r="E191" s="22">
        <f>IF(A191="","",VLOOKUP(A191,JAN13_DB!$A:$H,3,FALSE))</f>
      </c>
      <c r="F191" s="21">
        <f>IF(A191="","",VLOOKUP(A191,JAN13_DB!$A:$H,4,FALSE))</f>
      </c>
      <c r="G191" s="21">
        <f>IF(A191="","",VLOOKUP(A191,JAN13_DB!$A:$H,5,FALSE))</f>
      </c>
      <c r="H191" s="21">
        <f>IF(A191="","",VLOOKUP(A191,JAN13_DB!$A:$H,6,FALSE))</f>
      </c>
      <c r="I191" s="21">
        <f>IF(A191="","",VLOOKUP(A191,JAN13_DB!$A:$H,7,FALSE))</f>
      </c>
      <c r="J191" s="14">
        <f>IF(A191="","",IF(VLOOKUP(A191,JAN13_DB!$A:$H,8,FALSE)=0,"",VLOOKUP(A191,JAN13_DB!$A:$H,8,FALSE)))</f>
      </c>
      <c r="L191" s="3">
        <f t="shared" si="26"/>
      </c>
      <c r="M191" s="3">
        <f t="shared" si="27"/>
      </c>
      <c r="N191" s="3">
        <f t="shared" si="28"/>
      </c>
      <c r="O191" s="3">
        <f t="shared" si="29"/>
      </c>
      <c r="P191" s="3">
        <f t="shared" si="30"/>
      </c>
      <c r="Q191" s="3">
        <f t="shared" si="31"/>
      </c>
      <c r="R191" s="3">
        <f t="shared" si="32"/>
      </c>
      <c r="S191" s="3">
        <f t="shared" si="33"/>
      </c>
      <c r="T191" s="3">
        <f t="shared" si="34"/>
      </c>
      <c r="U191" s="3">
        <f t="shared" si="35"/>
      </c>
      <c r="V191" s="3">
        <f t="shared" si="36"/>
      </c>
      <c r="W191" s="3">
        <f t="shared" si="37"/>
      </c>
      <c r="X191" s="3">
        <f t="shared" si="38"/>
      </c>
      <c r="Y191" s="3">
        <f t="shared" si="39"/>
      </c>
      <c r="Z191" s="10" t="e">
        <f>VLOOKUP(RIGHT(LEFT(A191,3),1),'JAN_変換'!$A$2:$B$11,2,FALSE)</f>
        <v>#N/A</v>
      </c>
      <c r="AA191" s="10">
        <f t="shared" si="40"/>
      </c>
      <c r="AB191" s="10">
        <f t="shared" si="41"/>
      </c>
      <c r="AC191" s="10" t="e">
        <f>VLOOKUP(RIGHT(LEFT(A191,6),1),'JAN_変換'!$A$2:$B$11,2,FALSE)</f>
        <v>#N/A</v>
      </c>
      <c r="AD191" s="10" t="e">
        <f>VLOOKUP(RIGHT(LEFT(A191,7),1),'JAN_変換'!$A$2:$B$11,2,FALSE)</f>
        <v>#N/A</v>
      </c>
      <c r="AE191" s="10" t="e">
        <f>VLOOKUP(RIGHT(LEFT(A191,8),1),'JAN_変換'!$C$2:$D$11,2,FALSE)</f>
        <v>#N/A</v>
      </c>
      <c r="AF191" s="10" t="e">
        <f>VLOOKUP(RIGHT(LEFT(A191,9),1),'JAN_変換'!$C$2:$D$11,2,FALSE)</f>
        <v>#N/A</v>
      </c>
      <c r="AG191" s="10" t="e">
        <f>VLOOKUP(RIGHT(LEFT(A191,10),1),'JAN_変換'!$C$2:$D$11,2,FALSE)</f>
        <v>#N/A</v>
      </c>
      <c r="AH191" s="10" t="e">
        <f>VLOOKUP(RIGHT(LEFT(A191,11),1),'JAN_変換'!$C$2:$D$11,2,FALSE)</f>
        <v>#N/A</v>
      </c>
      <c r="AI191" s="10" t="e">
        <f>VLOOKUP(RIGHT(LEFT(A191,12),1),'JAN_変換'!$C$2:$D$11,2,FALSE)</f>
        <v>#N/A</v>
      </c>
      <c r="AJ191" s="10" t="e">
        <f>VLOOKUP(RIGHT(LEFT(A191,13),1),'JAN_変換'!$C$2:$D$11,2,FALSE)</f>
        <v>#N/A</v>
      </c>
      <c r="AL191" s="3" t="e">
        <f t="shared" si="42"/>
        <v>#N/A</v>
      </c>
      <c r="AM191" s="3" t="e">
        <f t="shared" si="43"/>
        <v>#VALUE!</v>
      </c>
    </row>
    <row r="192" spans="1:39" ht="24" customHeight="1">
      <c r="A192" s="13"/>
      <c r="B192" s="26">
        <f>IF(A192="","",AL192)</f>
      </c>
      <c r="C192" s="27">
        <f t="shared" si="44"/>
      </c>
      <c r="D192" s="22">
        <f>IF(A192="","",VLOOKUP(A192,JAN13_DB!$A:$H,2,FALSE))</f>
      </c>
      <c r="E192" s="22">
        <f>IF(A192="","",VLOOKUP(A192,JAN13_DB!$A:$H,3,FALSE))</f>
      </c>
      <c r="F192" s="21">
        <f>IF(A192="","",VLOOKUP(A192,JAN13_DB!$A:$H,4,FALSE))</f>
      </c>
      <c r="G192" s="21">
        <f>IF(A192="","",VLOOKUP(A192,JAN13_DB!$A:$H,5,FALSE))</f>
      </c>
      <c r="H192" s="21">
        <f>IF(A192="","",VLOOKUP(A192,JAN13_DB!$A:$H,6,FALSE))</f>
      </c>
      <c r="I192" s="21">
        <f>IF(A192="","",VLOOKUP(A192,JAN13_DB!$A:$H,7,FALSE))</f>
      </c>
      <c r="J192" s="14">
        <f>IF(A192="","",IF(VLOOKUP(A192,JAN13_DB!$A:$H,8,FALSE)=0,"",VLOOKUP(A192,JAN13_DB!$A:$H,8,FALSE)))</f>
      </c>
      <c r="L192" s="3">
        <f t="shared" si="26"/>
      </c>
      <c r="M192" s="3">
        <f t="shared" si="27"/>
      </c>
      <c r="N192" s="3">
        <f t="shared" si="28"/>
      </c>
      <c r="O192" s="3">
        <f t="shared" si="29"/>
      </c>
      <c r="P192" s="3">
        <f t="shared" si="30"/>
      </c>
      <c r="Q192" s="3">
        <f t="shared" si="31"/>
      </c>
      <c r="R192" s="3">
        <f t="shared" si="32"/>
      </c>
      <c r="S192" s="3">
        <f t="shared" si="33"/>
      </c>
      <c r="T192" s="3">
        <f t="shared" si="34"/>
      </c>
      <c r="U192" s="3">
        <f t="shared" si="35"/>
      </c>
      <c r="V192" s="3">
        <f t="shared" si="36"/>
      </c>
      <c r="W192" s="3">
        <f t="shared" si="37"/>
      </c>
      <c r="X192" s="3">
        <f t="shared" si="38"/>
      </c>
      <c r="Y192" s="3">
        <f t="shared" si="39"/>
      </c>
      <c r="Z192" s="10" t="e">
        <f>VLOOKUP(RIGHT(LEFT(A192,3),1),'JAN_変換'!$A$2:$B$11,2,FALSE)</f>
        <v>#N/A</v>
      </c>
      <c r="AA192" s="10">
        <f t="shared" si="40"/>
      </c>
      <c r="AB192" s="10">
        <f t="shared" si="41"/>
      </c>
      <c r="AC192" s="10" t="e">
        <f>VLOOKUP(RIGHT(LEFT(A192,6),1),'JAN_変換'!$A$2:$B$11,2,FALSE)</f>
        <v>#N/A</v>
      </c>
      <c r="AD192" s="10" t="e">
        <f>VLOOKUP(RIGHT(LEFT(A192,7),1),'JAN_変換'!$A$2:$B$11,2,FALSE)</f>
        <v>#N/A</v>
      </c>
      <c r="AE192" s="10" t="e">
        <f>VLOOKUP(RIGHT(LEFT(A192,8),1),'JAN_変換'!$C$2:$D$11,2,FALSE)</f>
        <v>#N/A</v>
      </c>
      <c r="AF192" s="10" t="e">
        <f>VLOOKUP(RIGHT(LEFT(A192,9),1),'JAN_変換'!$C$2:$D$11,2,FALSE)</f>
        <v>#N/A</v>
      </c>
      <c r="AG192" s="10" t="e">
        <f>VLOOKUP(RIGHT(LEFT(A192,10),1),'JAN_変換'!$C$2:$D$11,2,FALSE)</f>
        <v>#N/A</v>
      </c>
      <c r="AH192" s="10" t="e">
        <f>VLOOKUP(RIGHT(LEFT(A192,11),1),'JAN_変換'!$C$2:$D$11,2,FALSE)</f>
        <v>#N/A</v>
      </c>
      <c r="AI192" s="10" t="e">
        <f>VLOOKUP(RIGHT(LEFT(A192,12),1),'JAN_変換'!$C$2:$D$11,2,FALSE)</f>
        <v>#N/A</v>
      </c>
      <c r="AJ192" s="10" t="e">
        <f>VLOOKUP(RIGHT(LEFT(A192,13),1),'JAN_変換'!$C$2:$D$11,2,FALSE)</f>
        <v>#N/A</v>
      </c>
      <c r="AL192" s="3" t="e">
        <f t="shared" si="42"/>
        <v>#N/A</v>
      </c>
      <c r="AM192" s="3" t="e">
        <f t="shared" si="43"/>
        <v>#VALUE!</v>
      </c>
    </row>
    <row r="193" spans="1:39" ht="24" customHeight="1">
      <c r="A193" s="13"/>
      <c r="B193" s="26">
        <f>IF(A193="","",AL193)</f>
      </c>
      <c r="C193" s="27">
        <f t="shared" si="44"/>
      </c>
      <c r="D193" s="22">
        <f>IF(A193="","",VLOOKUP(A193,JAN13_DB!$A:$H,2,FALSE))</f>
      </c>
      <c r="E193" s="22">
        <f>IF(A193="","",VLOOKUP(A193,JAN13_DB!$A:$H,3,FALSE))</f>
      </c>
      <c r="F193" s="21">
        <f>IF(A193="","",VLOOKUP(A193,JAN13_DB!$A:$H,4,FALSE))</f>
      </c>
      <c r="G193" s="21">
        <f>IF(A193="","",VLOOKUP(A193,JAN13_DB!$A:$H,5,FALSE))</f>
      </c>
      <c r="H193" s="21">
        <f>IF(A193="","",VLOOKUP(A193,JAN13_DB!$A:$H,6,FALSE))</f>
      </c>
      <c r="I193" s="21">
        <f>IF(A193="","",VLOOKUP(A193,JAN13_DB!$A:$H,7,FALSE))</f>
      </c>
      <c r="J193" s="14">
        <f>IF(A193="","",IF(VLOOKUP(A193,JAN13_DB!$A:$H,8,FALSE)=0,"",VLOOKUP(A193,JAN13_DB!$A:$H,8,FALSE)))</f>
      </c>
      <c r="L193" s="3">
        <f t="shared" si="26"/>
      </c>
      <c r="M193" s="3">
        <f t="shared" si="27"/>
      </c>
      <c r="N193" s="3">
        <f t="shared" si="28"/>
      </c>
      <c r="O193" s="3">
        <f t="shared" si="29"/>
      </c>
      <c r="P193" s="3">
        <f t="shared" si="30"/>
      </c>
      <c r="Q193" s="3">
        <f t="shared" si="31"/>
      </c>
      <c r="R193" s="3">
        <f t="shared" si="32"/>
      </c>
      <c r="S193" s="3">
        <f t="shared" si="33"/>
      </c>
      <c r="T193" s="3">
        <f t="shared" si="34"/>
      </c>
      <c r="U193" s="3">
        <f t="shared" si="35"/>
      </c>
      <c r="V193" s="3">
        <f t="shared" si="36"/>
      </c>
      <c r="W193" s="3">
        <f t="shared" si="37"/>
      </c>
      <c r="X193" s="3">
        <f t="shared" si="38"/>
      </c>
      <c r="Y193" s="3">
        <f t="shared" si="39"/>
      </c>
      <c r="Z193" s="10" t="e">
        <f>VLOOKUP(RIGHT(LEFT(A193,3),1),'JAN_変換'!$A$2:$B$11,2,FALSE)</f>
        <v>#N/A</v>
      </c>
      <c r="AA193" s="10">
        <f t="shared" si="40"/>
      </c>
      <c r="AB193" s="10">
        <f t="shared" si="41"/>
      </c>
      <c r="AC193" s="10" t="e">
        <f>VLOOKUP(RIGHT(LEFT(A193,6),1),'JAN_変換'!$A$2:$B$11,2,FALSE)</f>
        <v>#N/A</v>
      </c>
      <c r="AD193" s="10" t="e">
        <f>VLOOKUP(RIGHT(LEFT(A193,7),1),'JAN_変換'!$A$2:$B$11,2,FALSE)</f>
        <v>#N/A</v>
      </c>
      <c r="AE193" s="10" t="e">
        <f>VLOOKUP(RIGHT(LEFT(A193,8),1),'JAN_変換'!$C$2:$D$11,2,FALSE)</f>
        <v>#N/A</v>
      </c>
      <c r="AF193" s="10" t="e">
        <f>VLOOKUP(RIGHT(LEFT(A193,9),1),'JAN_変換'!$C$2:$D$11,2,FALSE)</f>
        <v>#N/A</v>
      </c>
      <c r="AG193" s="10" t="e">
        <f>VLOOKUP(RIGHT(LEFT(A193,10),1),'JAN_変換'!$C$2:$D$11,2,FALSE)</f>
        <v>#N/A</v>
      </c>
      <c r="AH193" s="10" t="e">
        <f>VLOOKUP(RIGHT(LEFT(A193,11),1),'JAN_変換'!$C$2:$D$11,2,FALSE)</f>
        <v>#N/A</v>
      </c>
      <c r="AI193" s="10" t="e">
        <f>VLOOKUP(RIGHT(LEFT(A193,12),1),'JAN_変換'!$C$2:$D$11,2,FALSE)</f>
        <v>#N/A</v>
      </c>
      <c r="AJ193" s="10" t="e">
        <f>VLOOKUP(RIGHT(LEFT(A193,13),1),'JAN_変換'!$C$2:$D$11,2,FALSE)</f>
        <v>#N/A</v>
      </c>
      <c r="AL193" s="3" t="e">
        <f t="shared" si="42"/>
        <v>#N/A</v>
      </c>
      <c r="AM193" s="3" t="e">
        <f t="shared" si="43"/>
        <v>#VALUE!</v>
      </c>
    </row>
    <row r="194" spans="1:39" ht="24" customHeight="1">
      <c r="A194" s="13"/>
      <c r="B194" s="26">
        <f>IF(A194="","",AL194)</f>
      </c>
      <c r="C194" s="27">
        <f t="shared" si="44"/>
      </c>
      <c r="D194" s="22">
        <f>IF(A194="","",VLOOKUP(A194,JAN13_DB!$A:$H,2,FALSE))</f>
      </c>
      <c r="E194" s="22">
        <f>IF(A194="","",VLOOKUP(A194,JAN13_DB!$A:$H,3,FALSE))</f>
      </c>
      <c r="F194" s="21">
        <f>IF(A194="","",VLOOKUP(A194,JAN13_DB!$A:$H,4,FALSE))</f>
      </c>
      <c r="G194" s="21">
        <f>IF(A194="","",VLOOKUP(A194,JAN13_DB!$A:$H,5,FALSE))</f>
      </c>
      <c r="H194" s="21">
        <f>IF(A194="","",VLOOKUP(A194,JAN13_DB!$A:$H,6,FALSE))</f>
      </c>
      <c r="I194" s="21">
        <f>IF(A194="","",VLOOKUP(A194,JAN13_DB!$A:$H,7,FALSE))</f>
      </c>
      <c r="J194" s="14">
        <f>IF(A194="","",IF(VLOOKUP(A194,JAN13_DB!$A:$H,8,FALSE)=0,"",VLOOKUP(A194,JAN13_DB!$A:$H,8,FALSE)))</f>
      </c>
      <c r="L194" s="3">
        <f t="shared" si="26"/>
      </c>
      <c r="M194" s="3">
        <f t="shared" si="27"/>
      </c>
      <c r="N194" s="3">
        <f t="shared" si="28"/>
      </c>
      <c r="O194" s="3">
        <f t="shared" si="29"/>
      </c>
      <c r="P194" s="3">
        <f t="shared" si="30"/>
      </c>
      <c r="Q194" s="3">
        <f t="shared" si="31"/>
      </c>
      <c r="R194" s="3">
        <f t="shared" si="32"/>
      </c>
      <c r="S194" s="3">
        <f t="shared" si="33"/>
      </c>
      <c r="T194" s="3">
        <f t="shared" si="34"/>
      </c>
      <c r="U194" s="3">
        <f t="shared" si="35"/>
      </c>
      <c r="V194" s="3">
        <f t="shared" si="36"/>
      </c>
      <c r="W194" s="3">
        <f t="shared" si="37"/>
      </c>
      <c r="X194" s="3">
        <f t="shared" si="38"/>
      </c>
      <c r="Y194" s="3">
        <f t="shared" si="39"/>
      </c>
      <c r="Z194" s="10" t="e">
        <f>VLOOKUP(RIGHT(LEFT(A194,3),1),'JAN_変換'!$A$2:$B$11,2,FALSE)</f>
        <v>#N/A</v>
      </c>
      <c r="AA194" s="10">
        <f t="shared" si="40"/>
      </c>
      <c r="AB194" s="10">
        <f t="shared" si="41"/>
      </c>
      <c r="AC194" s="10" t="e">
        <f>VLOOKUP(RIGHT(LEFT(A194,6),1),'JAN_変換'!$A$2:$B$11,2,FALSE)</f>
        <v>#N/A</v>
      </c>
      <c r="AD194" s="10" t="e">
        <f>VLOOKUP(RIGHT(LEFT(A194,7),1),'JAN_変換'!$A$2:$B$11,2,FALSE)</f>
        <v>#N/A</v>
      </c>
      <c r="AE194" s="10" t="e">
        <f>VLOOKUP(RIGHT(LEFT(A194,8),1),'JAN_変換'!$C$2:$D$11,2,FALSE)</f>
        <v>#N/A</v>
      </c>
      <c r="AF194" s="10" t="e">
        <f>VLOOKUP(RIGHT(LEFT(A194,9),1),'JAN_変換'!$C$2:$D$11,2,FALSE)</f>
        <v>#N/A</v>
      </c>
      <c r="AG194" s="10" t="e">
        <f>VLOOKUP(RIGHT(LEFT(A194,10),1),'JAN_変換'!$C$2:$D$11,2,FALSE)</f>
        <v>#N/A</v>
      </c>
      <c r="AH194" s="10" t="e">
        <f>VLOOKUP(RIGHT(LEFT(A194,11),1),'JAN_変換'!$C$2:$D$11,2,FALSE)</f>
        <v>#N/A</v>
      </c>
      <c r="AI194" s="10" t="e">
        <f>VLOOKUP(RIGHT(LEFT(A194,12),1),'JAN_変換'!$C$2:$D$11,2,FALSE)</f>
        <v>#N/A</v>
      </c>
      <c r="AJ194" s="10" t="e">
        <f>VLOOKUP(RIGHT(LEFT(A194,13),1),'JAN_変換'!$C$2:$D$11,2,FALSE)</f>
        <v>#N/A</v>
      </c>
      <c r="AL194" s="3" t="e">
        <f t="shared" si="42"/>
        <v>#N/A</v>
      </c>
      <c r="AM194" s="3" t="e">
        <f t="shared" si="43"/>
        <v>#VALUE!</v>
      </c>
    </row>
    <row r="195" spans="1:39" ht="24" customHeight="1">
      <c r="A195" s="13"/>
      <c r="B195" s="26">
        <f>IF(A195="","",AL195)</f>
      </c>
      <c r="C195" s="27">
        <f t="shared" si="44"/>
      </c>
      <c r="D195" s="22">
        <f>IF(A195="","",VLOOKUP(A195,JAN13_DB!$A:$H,2,FALSE))</f>
      </c>
      <c r="E195" s="22">
        <f>IF(A195="","",VLOOKUP(A195,JAN13_DB!$A:$H,3,FALSE))</f>
      </c>
      <c r="F195" s="21">
        <f>IF(A195="","",VLOOKUP(A195,JAN13_DB!$A:$H,4,FALSE))</f>
      </c>
      <c r="G195" s="21">
        <f>IF(A195="","",VLOOKUP(A195,JAN13_DB!$A:$H,5,FALSE))</f>
      </c>
      <c r="H195" s="21">
        <f>IF(A195="","",VLOOKUP(A195,JAN13_DB!$A:$H,6,FALSE))</f>
      </c>
      <c r="I195" s="21">
        <f>IF(A195="","",VLOOKUP(A195,JAN13_DB!$A:$H,7,FALSE))</f>
      </c>
      <c r="J195" s="14">
        <f>IF(A195="","",IF(VLOOKUP(A195,JAN13_DB!$A:$H,8,FALSE)=0,"",VLOOKUP(A195,JAN13_DB!$A:$H,8,FALSE)))</f>
      </c>
      <c r="L195" s="3">
        <f t="shared" si="26"/>
      </c>
      <c r="M195" s="3">
        <f t="shared" si="27"/>
      </c>
      <c r="N195" s="3">
        <f t="shared" si="28"/>
      </c>
      <c r="O195" s="3">
        <f t="shared" si="29"/>
      </c>
      <c r="P195" s="3">
        <f t="shared" si="30"/>
      </c>
      <c r="Q195" s="3">
        <f t="shared" si="31"/>
      </c>
      <c r="R195" s="3">
        <f t="shared" si="32"/>
      </c>
      <c r="S195" s="3">
        <f t="shared" si="33"/>
      </c>
      <c r="T195" s="3">
        <f t="shared" si="34"/>
      </c>
      <c r="U195" s="3">
        <f t="shared" si="35"/>
      </c>
      <c r="V195" s="3">
        <f t="shared" si="36"/>
      </c>
      <c r="W195" s="3">
        <f t="shared" si="37"/>
      </c>
      <c r="X195" s="3">
        <f t="shared" si="38"/>
      </c>
      <c r="Y195" s="3">
        <f t="shared" si="39"/>
      </c>
      <c r="Z195" s="10" t="e">
        <f>VLOOKUP(RIGHT(LEFT(A195,3),1),'JAN_変換'!$A$2:$B$11,2,FALSE)</f>
        <v>#N/A</v>
      </c>
      <c r="AA195" s="10">
        <f t="shared" si="40"/>
      </c>
      <c r="AB195" s="10">
        <f t="shared" si="41"/>
      </c>
      <c r="AC195" s="10" t="e">
        <f>VLOOKUP(RIGHT(LEFT(A195,6),1),'JAN_変換'!$A$2:$B$11,2,FALSE)</f>
        <v>#N/A</v>
      </c>
      <c r="AD195" s="10" t="e">
        <f>VLOOKUP(RIGHT(LEFT(A195,7),1),'JAN_変換'!$A$2:$B$11,2,FALSE)</f>
        <v>#N/A</v>
      </c>
      <c r="AE195" s="10" t="e">
        <f>VLOOKUP(RIGHT(LEFT(A195,8),1),'JAN_変換'!$C$2:$D$11,2,FALSE)</f>
        <v>#N/A</v>
      </c>
      <c r="AF195" s="10" t="e">
        <f>VLOOKUP(RIGHT(LEFT(A195,9),1),'JAN_変換'!$C$2:$D$11,2,FALSE)</f>
        <v>#N/A</v>
      </c>
      <c r="AG195" s="10" t="e">
        <f>VLOOKUP(RIGHT(LEFT(A195,10),1),'JAN_変換'!$C$2:$D$11,2,FALSE)</f>
        <v>#N/A</v>
      </c>
      <c r="AH195" s="10" t="e">
        <f>VLOOKUP(RIGHT(LEFT(A195,11),1),'JAN_変換'!$C$2:$D$11,2,FALSE)</f>
        <v>#N/A</v>
      </c>
      <c r="AI195" s="10" t="e">
        <f>VLOOKUP(RIGHT(LEFT(A195,12),1),'JAN_変換'!$C$2:$D$11,2,FALSE)</f>
        <v>#N/A</v>
      </c>
      <c r="AJ195" s="10" t="e">
        <f>VLOOKUP(RIGHT(LEFT(A195,13),1),'JAN_変換'!$C$2:$D$11,2,FALSE)</f>
        <v>#N/A</v>
      </c>
      <c r="AL195" s="3" t="e">
        <f t="shared" si="42"/>
        <v>#N/A</v>
      </c>
      <c r="AM195" s="3" t="e">
        <f t="shared" si="43"/>
        <v>#VALUE!</v>
      </c>
    </row>
    <row r="196" spans="1:39" ht="24" customHeight="1">
      <c r="A196" s="13"/>
      <c r="B196" s="26">
        <f>IF(A196="","",AL196)</f>
      </c>
      <c r="C196" s="27">
        <f t="shared" si="44"/>
      </c>
      <c r="D196" s="22">
        <f>IF(A196="","",VLOOKUP(A196,JAN13_DB!$A:$H,2,FALSE))</f>
      </c>
      <c r="E196" s="22">
        <f>IF(A196="","",VLOOKUP(A196,JAN13_DB!$A:$H,3,FALSE))</f>
      </c>
      <c r="F196" s="21">
        <f>IF(A196="","",VLOOKUP(A196,JAN13_DB!$A:$H,4,FALSE))</f>
      </c>
      <c r="G196" s="21">
        <f>IF(A196="","",VLOOKUP(A196,JAN13_DB!$A:$H,5,FALSE))</f>
      </c>
      <c r="H196" s="21">
        <f>IF(A196="","",VLOOKUP(A196,JAN13_DB!$A:$H,6,FALSE))</f>
      </c>
      <c r="I196" s="21">
        <f>IF(A196="","",VLOOKUP(A196,JAN13_DB!$A:$H,7,FALSE))</f>
      </c>
      <c r="J196" s="14">
        <f>IF(A196="","",IF(VLOOKUP(A196,JAN13_DB!$A:$H,8,FALSE)=0,"",VLOOKUP(A196,JAN13_DB!$A:$H,8,FALSE)))</f>
      </c>
      <c r="L196" s="3">
        <f t="shared" si="26"/>
      </c>
      <c r="M196" s="3">
        <f t="shared" si="27"/>
      </c>
      <c r="N196" s="3">
        <f t="shared" si="28"/>
      </c>
      <c r="O196" s="3">
        <f t="shared" si="29"/>
      </c>
      <c r="P196" s="3">
        <f t="shared" si="30"/>
      </c>
      <c r="Q196" s="3">
        <f t="shared" si="31"/>
      </c>
      <c r="R196" s="3">
        <f t="shared" si="32"/>
      </c>
      <c r="S196" s="3">
        <f t="shared" si="33"/>
      </c>
      <c r="T196" s="3">
        <f t="shared" si="34"/>
      </c>
      <c r="U196" s="3">
        <f t="shared" si="35"/>
      </c>
      <c r="V196" s="3">
        <f t="shared" si="36"/>
      </c>
      <c r="W196" s="3">
        <f t="shared" si="37"/>
      </c>
      <c r="X196" s="3">
        <f t="shared" si="38"/>
      </c>
      <c r="Y196" s="3">
        <f t="shared" si="39"/>
      </c>
      <c r="Z196" s="10" t="e">
        <f>VLOOKUP(RIGHT(LEFT(A196,3),1),'JAN_変換'!$A$2:$B$11,2,FALSE)</f>
        <v>#N/A</v>
      </c>
      <c r="AA196" s="10">
        <f t="shared" si="40"/>
      </c>
      <c r="AB196" s="10">
        <f t="shared" si="41"/>
      </c>
      <c r="AC196" s="10" t="e">
        <f>VLOOKUP(RIGHT(LEFT(A196,6),1),'JAN_変換'!$A$2:$B$11,2,FALSE)</f>
        <v>#N/A</v>
      </c>
      <c r="AD196" s="10" t="e">
        <f>VLOOKUP(RIGHT(LEFT(A196,7),1),'JAN_変換'!$A$2:$B$11,2,FALSE)</f>
        <v>#N/A</v>
      </c>
      <c r="AE196" s="10" t="e">
        <f>VLOOKUP(RIGHT(LEFT(A196,8),1),'JAN_変換'!$C$2:$D$11,2,FALSE)</f>
        <v>#N/A</v>
      </c>
      <c r="AF196" s="10" t="e">
        <f>VLOOKUP(RIGHT(LEFT(A196,9),1),'JAN_変換'!$C$2:$D$11,2,FALSE)</f>
        <v>#N/A</v>
      </c>
      <c r="AG196" s="10" t="e">
        <f>VLOOKUP(RIGHT(LEFT(A196,10),1),'JAN_変換'!$C$2:$D$11,2,FALSE)</f>
        <v>#N/A</v>
      </c>
      <c r="AH196" s="10" t="e">
        <f>VLOOKUP(RIGHT(LEFT(A196,11),1),'JAN_変換'!$C$2:$D$11,2,FALSE)</f>
        <v>#N/A</v>
      </c>
      <c r="AI196" s="10" t="e">
        <f>VLOOKUP(RIGHT(LEFT(A196,12),1),'JAN_変換'!$C$2:$D$11,2,FALSE)</f>
        <v>#N/A</v>
      </c>
      <c r="AJ196" s="10" t="e">
        <f>VLOOKUP(RIGHT(LEFT(A196,13),1),'JAN_変換'!$C$2:$D$11,2,FALSE)</f>
        <v>#N/A</v>
      </c>
      <c r="AL196" s="3" t="e">
        <f t="shared" si="42"/>
        <v>#N/A</v>
      </c>
      <c r="AM196" s="3" t="e">
        <f t="shared" si="43"/>
        <v>#VALUE!</v>
      </c>
    </row>
    <row r="197" spans="1:39" ht="24" customHeight="1">
      <c r="A197" s="13"/>
      <c r="B197" s="26">
        <f>IF(A197="","",AL197)</f>
      </c>
      <c r="C197" s="27">
        <f t="shared" si="44"/>
      </c>
      <c r="D197" s="22">
        <f>IF(A197="","",VLOOKUP(A197,JAN13_DB!$A:$H,2,FALSE))</f>
      </c>
      <c r="E197" s="22">
        <f>IF(A197="","",VLOOKUP(A197,JAN13_DB!$A:$H,3,FALSE))</f>
      </c>
      <c r="F197" s="21">
        <f>IF(A197="","",VLOOKUP(A197,JAN13_DB!$A:$H,4,FALSE))</f>
      </c>
      <c r="G197" s="21">
        <f>IF(A197="","",VLOOKUP(A197,JAN13_DB!$A:$H,5,FALSE))</f>
      </c>
      <c r="H197" s="21">
        <f>IF(A197="","",VLOOKUP(A197,JAN13_DB!$A:$H,6,FALSE))</f>
      </c>
      <c r="I197" s="21">
        <f>IF(A197="","",VLOOKUP(A197,JAN13_DB!$A:$H,7,FALSE))</f>
      </c>
      <c r="J197" s="14">
        <f>IF(A197="","",IF(VLOOKUP(A197,JAN13_DB!$A:$H,8,FALSE)=0,"",VLOOKUP(A197,JAN13_DB!$A:$H,8,FALSE)))</f>
      </c>
      <c r="L197" s="3">
        <f t="shared" si="26"/>
      </c>
      <c r="M197" s="3">
        <f t="shared" si="27"/>
      </c>
      <c r="N197" s="3">
        <f t="shared" si="28"/>
      </c>
      <c r="O197" s="3">
        <f t="shared" si="29"/>
      </c>
      <c r="P197" s="3">
        <f t="shared" si="30"/>
      </c>
      <c r="Q197" s="3">
        <f t="shared" si="31"/>
      </c>
      <c r="R197" s="3">
        <f t="shared" si="32"/>
      </c>
      <c r="S197" s="3">
        <f t="shared" si="33"/>
      </c>
      <c r="T197" s="3">
        <f t="shared" si="34"/>
      </c>
      <c r="U197" s="3">
        <f t="shared" si="35"/>
      </c>
      <c r="V197" s="3">
        <f t="shared" si="36"/>
      </c>
      <c r="W197" s="3">
        <f t="shared" si="37"/>
      </c>
      <c r="X197" s="3">
        <f t="shared" si="38"/>
      </c>
      <c r="Y197" s="3">
        <f t="shared" si="39"/>
      </c>
      <c r="Z197" s="10" t="e">
        <f>VLOOKUP(RIGHT(LEFT(A197,3),1),'JAN_変換'!$A$2:$B$11,2,FALSE)</f>
        <v>#N/A</v>
      </c>
      <c r="AA197" s="10">
        <f t="shared" si="40"/>
      </c>
      <c r="AB197" s="10">
        <f t="shared" si="41"/>
      </c>
      <c r="AC197" s="10" t="e">
        <f>VLOOKUP(RIGHT(LEFT(A197,6),1),'JAN_変換'!$A$2:$B$11,2,FALSE)</f>
        <v>#N/A</v>
      </c>
      <c r="AD197" s="10" t="e">
        <f>VLOOKUP(RIGHT(LEFT(A197,7),1),'JAN_変換'!$A$2:$B$11,2,FALSE)</f>
        <v>#N/A</v>
      </c>
      <c r="AE197" s="10" t="e">
        <f>VLOOKUP(RIGHT(LEFT(A197,8),1),'JAN_変換'!$C$2:$D$11,2,FALSE)</f>
        <v>#N/A</v>
      </c>
      <c r="AF197" s="10" t="e">
        <f>VLOOKUP(RIGHT(LEFT(A197,9),1),'JAN_変換'!$C$2:$D$11,2,FALSE)</f>
        <v>#N/A</v>
      </c>
      <c r="AG197" s="10" t="e">
        <f>VLOOKUP(RIGHT(LEFT(A197,10),1),'JAN_変換'!$C$2:$D$11,2,FALSE)</f>
        <v>#N/A</v>
      </c>
      <c r="AH197" s="10" t="e">
        <f>VLOOKUP(RIGHT(LEFT(A197,11),1),'JAN_変換'!$C$2:$D$11,2,FALSE)</f>
        <v>#N/A</v>
      </c>
      <c r="AI197" s="10" t="e">
        <f>VLOOKUP(RIGHT(LEFT(A197,12),1),'JAN_変換'!$C$2:$D$11,2,FALSE)</f>
        <v>#N/A</v>
      </c>
      <c r="AJ197" s="10" t="e">
        <f>VLOOKUP(RIGHT(LEFT(A197,13),1),'JAN_変換'!$C$2:$D$11,2,FALSE)</f>
        <v>#N/A</v>
      </c>
      <c r="AL197" s="3" t="e">
        <f t="shared" si="42"/>
        <v>#N/A</v>
      </c>
      <c r="AM197" s="3" t="e">
        <f t="shared" si="43"/>
        <v>#VALUE!</v>
      </c>
    </row>
    <row r="198" spans="1:39" ht="24" customHeight="1">
      <c r="A198" s="13"/>
      <c r="B198" s="26">
        <f>IF(A198="","",AL198)</f>
      </c>
      <c r="C198" s="27">
        <f t="shared" si="44"/>
      </c>
      <c r="D198" s="22">
        <f>IF(A198="","",VLOOKUP(A198,JAN13_DB!$A:$H,2,FALSE))</f>
      </c>
      <c r="E198" s="22">
        <f>IF(A198="","",VLOOKUP(A198,JAN13_DB!$A:$H,3,FALSE))</f>
      </c>
      <c r="F198" s="21">
        <f>IF(A198="","",VLOOKUP(A198,JAN13_DB!$A:$H,4,FALSE))</f>
      </c>
      <c r="G198" s="21">
        <f>IF(A198="","",VLOOKUP(A198,JAN13_DB!$A:$H,5,FALSE))</f>
      </c>
      <c r="H198" s="21">
        <f>IF(A198="","",VLOOKUP(A198,JAN13_DB!$A:$H,6,FALSE))</f>
      </c>
      <c r="I198" s="21">
        <f>IF(A198="","",VLOOKUP(A198,JAN13_DB!$A:$H,7,FALSE))</f>
      </c>
      <c r="J198" s="14">
        <f>IF(A198="","",IF(VLOOKUP(A198,JAN13_DB!$A:$H,8,FALSE)=0,"",VLOOKUP(A198,JAN13_DB!$A:$H,8,FALSE)))</f>
      </c>
      <c r="L198" s="3">
        <f aca="true" t="shared" si="45" ref="L198:L220">LEFT(A198,1)</f>
      </c>
      <c r="M198" s="3">
        <f aca="true" t="shared" si="46" ref="M198:M220">RIGHT(LEFT(A198,2),1)</f>
      </c>
      <c r="N198" s="3">
        <f aca="true" t="shared" si="47" ref="N198:N220">RIGHT(LEFT(A198,3),1)</f>
      </c>
      <c r="O198" s="3">
        <f aca="true" t="shared" si="48" ref="O198:O220">RIGHT(LEFT(A198,4),1)</f>
      </c>
      <c r="P198" s="3">
        <f aca="true" t="shared" si="49" ref="P198:P220">RIGHT(LEFT(A198,5),1)</f>
      </c>
      <c r="Q198" s="3">
        <f aca="true" t="shared" si="50" ref="Q198:Q220">RIGHT(LEFT(A198,6),1)</f>
      </c>
      <c r="R198" s="3">
        <f aca="true" t="shared" si="51" ref="R198:R220">RIGHT(LEFT(A198,7),1)</f>
      </c>
      <c r="S198" s="3">
        <f aca="true" t="shared" si="52" ref="S198:S220">RIGHT(LEFT(A198,8),1)</f>
      </c>
      <c r="T198" s="3">
        <f aca="true" t="shared" si="53" ref="T198:T220">RIGHT(LEFT(A198,9),1)</f>
      </c>
      <c r="U198" s="3">
        <f aca="true" t="shared" si="54" ref="U198:U220">RIGHT(LEFT(A198,10),1)</f>
      </c>
      <c r="V198" s="3">
        <f aca="true" t="shared" si="55" ref="V198:V220">RIGHT(LEFT(A198,11),1)</f>
      </c>
      <c r="W198" s="3">
        <f aca="true" t="shared" si="56" ref="W198:W220">RIGHT(LEFT(A198,12),1)</f>
      </c>
      <c r="X198" s="3">
        <f aca="true" t="shared" si="57" ref="X198:X220">RIGHT(A198,1)</f>
      </c>
      <c r="Y198" s="3">
        <f aca="true" t="shared" si="58" ref="Y198:Y220">RIGHT(LEFT(A198,2),1)</f>
      </c>
      <c r="Z198" s="10" t="e">
        <f>VLOOKUP(RIGHT(LEFT(A198,3),1),'JAN_変換'!$A$2:$B$11,2,FALSE)</f>
        <v>#N/A</v>
      </c>
      <c r="AA198" s="10">
        <f aca="true" t="shared" si="59" ref="AA198:AA220">RIGHT(LEFT(A198,4),1)</f>
      </c>
      <c r="AB198" s="10">
        <f aca="true" t="shared" si="60" ref="AB198:AB220">RIGHT(LEFT(A198,5),1)</f>
      </c>
      <c r="AC198" s="10" t="e">
        <f>VLOOKUP(RIGHT(LEFT(A198,6),1),'JAN_変換'!$A$2:$B$11,2,FALSE)</f>
        <v>#N/A</v>
      </c>
      <c r="AD198" s="10" t="e">
        <f>VLOOKUP(RIGHT(LEFT(A198,7),1),'JAN_変換'!$A$2:$B$11,2,FALSE)</f>
        <v>#N/A</v>
      </c>
      <c r="AE198" s="10" t="e">
        <f>VLOOKUP(RIGHT(LEFT(A198,8),1),'JAN_変換'!$C$2:$D$11,2,FALSE)</f>
        <v>#N/A</v>
      </c>
      <c r="AF198" s="10" t="e">
        <f>VLOOKUP(RIGHT(LEFT(A198,9),1),'JAN_変換'!$C$2:$D$11,2,FALSE)</f>
        <v>#N/A</v>
      </c>
      <c r="AG198" s="10" t="e">
        <f>VLOOKUP(RIGHT(LEFT(A198,10),1),'JAN_変換'!$C$2:$D$11,2,FALSE)</f>
        <v>#N/A</v>
      </c>
      <c r="AH198" s="10" t="e">
        <f>VLOOKUP(RIGHT(LEFT(A198,11),1),'JAN_変換'!$C$2:$D$11,2,FALSE)</f>
        <v>#N/A</v>
      </c>
      <c r="AI198" s="10" t="e">
        <f>VLOOKUP(RIGHT(LEFT(A198,12),1),'JAN_変換'!$C$2:$D$11,2,FALSE)</f>
        <v>#N/A</v>
      </c>
      <c r="AJ198" s="10" t="e">
        <f>VLOOKUP(RIGHT(LEFT(A198,13),1),'JAN_変換'!$C$2:$D$11,2,FALSE)</f>
        <v>#N/A</v>
      </c>
      <c r="AL198" s="3" t="e">
        <f aca="true" t="shared" si="61" ref="AL198:AL220">CONCATENATE("(",Y198,Z198,AA198,AB198,AC198,AD198,"|",AE198,AF198,AG198,AH198,AI198,AJ198,")")</f>
        <v>#N/A</v>
      </c>
      <c r="AM198" s="3" t="e">
        <f aca="true" t="shared" si="62" ref="AM198:AM220">RIGHT(IF((10-MOD((M198+O198+Q198+S198+U198+W198)*3+L198+N198+P198+R198+T198+V198,10))=10,0,10-MOD((M198+O198+Q198+S198+U198+W198)*3+L198+N198+P198+R198+T198+V198,10)),1)</f>
        <v>#VALUE!</v>
      </c>
    </row>
    <row r="199" spans="1:39" ht="24" customHeight="1">
      <c r="A199" s="13"/>
      <c r="B199" s="26">
        <f>IF(A199="","",AL199)</f>
      </c>
      <c r="C199" s="27">
        <f t="shared" si="44"/>
      </c>
      <c r="D199" s="22">
        <f>IF(A199="","",VLOOKUP(A199,JAN13_DB!$A:$H,2,FALSE))</f>
      </c>
      <c r="E199" s="22">
        <f>IF(A199="","",VLOOKUP(A199,JAN13_DB!$A:$H,3,FALSE))</f>
      </c>
      <c r="F199" s="21">
        <f>IF(A199="","",VLOOKUP(A199,JAN13_DB!$A:$H,4,FALSE))</f>
      </c>
      <c r="G199" s="21">
        <f>IF(A199="","",VLOOKUP(A199,JAN13_DB!$A:$H,5,FALSE))</f>
      </c>
      <c r="H199" s="21">
        <f>IF(A199="","",VLOOKUP(A199,JAN13_DB!$A:$H,6,FALSE))</f>
      </c>
      <c r="I199" s="21">
        <f>IF(A199="","",VLOOKUP(A199,JAN13_DB!$A:$H,7,FALSE))</f>
      </c>
      <c r="J199" s="14">
        <f>IF(A199="","",IF(VLOOKUP(A199,JAN13_DB!$A:$H,8,FALSE)=0,"",VLOOKUP(A199,JAN13_DB!$A:$H,8,FALSE)))</f>
      </c>
      <c r="L199" s="3">
        <f t="shared" si="45"/>
      </c>
      <c r="M199" s="3">
        <f t="shared" si="46"/>
      </c>
      <c r="N199" s="3">
        <f t="shared" si="47"/>
      </c>
      <c r="O199" s="3">
        <f t="shared" si="48"/>
      </c>
      <c r="P199" s="3">
        <f t="shared" si="49"/>
      </c>
      <c r="Q199" s="3">
        <f t="shared" si="50"/>
      </c>
      <c r="R199" s="3">
        <f t="shared" si="51"/>
      </c>
      <c r="S199" s="3">
        <f t="shared" si="52"/>
      </c>
      <c r="T199" s="3">
        <f t="shared" si="53"/>
      </c>
      <c r="U199" s="3">
        <f t="shared" si="54"/>
      </c>
      <c r="V199" s="3">
        <f t="shared" si="55"/>
      </c>
      <c r="W199" s="3">
        <f t="shared" si="56"/>
      </c>
      <c r="X199" s="3">
        <f t="shared" si="57"/>
      </c>
      <c r="Y199" s="3">
        <f t="shared" si="58"/>
      </c>
      <c r="Z199" s="10" t="e">
        <f>VLOOKUP(RIGHT(LEFT(A199,3),1),'JAN_変換'!$A$2:$B$11,2,FALSE)</f>
        <v>#N/A</v>
      </c>
      <c r="AA199" s="10">
        <f t="shared" si="59"/>
      </c>
      <c r="AB199" s="10">
        <f t="shared" si="60"/>
      </c>
      <c r="AC199" s="10" t="e">
        <f>VLOOKUP(RIGHT(LEFT(A199,6),1),'JAN_変換'!$A$2:$B$11,2,FALSE)</f>
        <v>#N/A</v>
      </c>
      <c r="AD199" s="10" t="e">
        <f>VLOOKUP(RIGHT(LEFT(A199,7),1),'JAN_変換'!$A$2:$B$11,2,FALSE)</f>
        <v>#N/A</v>
      </c>
      <c r="AE199" s="10" t="e">
        <f>VLOOKUP(RIGHT(LEFT(A199,8),1),'JAN_変換'!$C$2:$D$11,2,FALSE)</f>
        <v>#N/A</v>
      </c>
      <c r="AF199" s="10" t="e">
        <f>VLOOKUP(RIGHT(LEFT(A199,9),1),'JAN_変換'!$C$2:$D$11,2,FALSE)</f>
        <v>#N/A</v>
      </c>
      <c r="AG199" s="10" t="e">
        <f>VLOOKUP(RIGHT(LEFT(A199,10),1),'JAN_変換'!$C$2:$D$11,2,FALSE)</f>
        <v>#N/A</v>
      </c>
      <c r="AH199" s="10" t="e">
        <f>VLOOKUP(RIGHT(LEFT(A199,11),1),'JAN_変換'!$C$2:$D$11,2,FALSE)</f>
        <v>#N/A</v>
      </c>
      <c r="AI199" s="10" t="e">
        <f>VLOOKUP(RIGHT(LEFT(A199,12),1),'JAN_変換'!$C$2:$D$11,2,FALSE)</f>
        <v>#N/A</v>
      </c>
      <c r="AJ199" s="10" t="e">
        <f>VLOOKUP(RIGHT(LEFT(A199,13),1),'JAN_変換'!$C$2:$D$11,2,FALSE)</f>
        <v>#N/A</v>
      </c>
      <c r="AL199" s="3" t="e">
        <f t="shared" si="61"/>
        <v>#N/A</v>
      </c>
      <c r="AM199" s="3" t="e">
        <f t="shared" si="62"/>
        <v>#VALUE!</v>
      </c>
    </row>
    <row r="200" spans="1:39" ht="24" customHeight="1">
      <c r="A200" s="13"/>
      <c r="B200" s="26">
        <f>IF(A200="","",AL200)</f>
      </c>
      <c r="C200" s="27">
        <f t="shared" si="44"/>
      </c>
      <c r="D200" s="22">
        <f>IF(A200="","",VLOOKUP(A200,JAN13_DB!$A:$H,2,FALSE))</f>
      </c>
      <c r="E200" s="22">
        <f>IF(A200="","",VLOOKUP(A200,JAN13_DB!$A:$H,3,FALSE))</f>
      </c>
      <c r="F200" s="21">
        <f>IF(A200="","",VLOOKUP(A200,JAN13_DB!$A:$H,4,FALSE))</f>
      </c>
      <c r="G200" s="21">
        <f>IF(A200="","",VLOOKUP(A200,JAN13_DB!$A:$H,5,FALSE))</f>
      </c>
      <c r="H200" s="21">
        <f>IF(A200="","",VLOOKUP(A200,JAN13_DB!$A:$H,6,FALSE))</f>
      </c>
      <c r="I200" s="21">
        <f>IF(A200="","",VLOOKUP(A200,JAN13_DB!$A:$H,7,FALSE))</f>
      </c>
      <c r="J200" s="14">
        <f>IF(A200="","",IF(VLOOKUP(A200,JAN13_DB!$A:$H,8,FALSE)=0,"",VLOOKUP(A200,JAN13_DB!$A:$H,8,FALSE)))</f>
      </c>
      <c r="L200" s="3">
        <f t="shared" si="45"/>
      </c>
      <c r="M200" s="3">
        <f t="shared" si="46"/>
      </c>
      <c r="N200" s="3">
        <f t="shared" si="47"/>
      </c>
      <c r="O200" s="3">
        <f t="shared" si="48"/>
      </c>
      <c r="P200" s="3">
        <f t="shared" si="49"/>
      </c>
      <c r="Q200" s="3">
        <f t="shared" si="50"/>
      </c>
      <c r="R200" s="3">
        <f t="shared" si="51"/>
      </c>
      <c r="S200" s="3">
        <f t="shared" si="52"/>
      </c>
      <c r="T200" s="3">
        <f t="shared" si="53"/>
      </c>
      <c r="U200" s="3">
        <f t="shared" si="54"/>
      </c>
      <c r="V200" s="3">
        <f t="shared" si="55"/>
      </c>
      <c r="W200" s="3">
        <f t="shared" si="56"/>
      </c>
      <c r="X200" s="3">
        <f t="shared" si="57"/>
      </c>
      <c r="Y200" s="3">
        <f t="shared" si="58"/>
      </c>
      <c r="Z200" s="10" t="e">
        <f>VLOOKUP(RIGHT(LEFT(A200,3),1),'JAN_変換'!$A$2:$B$11,2,FALSE)</f>
        <v>#N/A</v>
      </c>
      <c r="AA200" s="10">
        <f t="shared" si="59"/>
      </c>
      <c r="AB200" s="10">
        <f t="shared" si="60"/>
      </c>
      <c r="AC200" s="10" t="e">
        <f>VLOOKUP(RIGHT(LEFT(A200,6),1),'JAN_変換'!$A$2:$B$11,2,FALSE)</f>
        <v>#N/A</v>
      </c>
      <c r="AD200" s="10" t="e">
        <f>VLOOKUP(RIGHT(LEFT(A200,7),1),'JAN_変換'!$A$2:$B$11,2,FALSE)</f>
        <v>#N/A</v>
      </c>
      <c r="AE200" s="10" t="e">
        <f>VLOOKUP(RIGHT(LEFT(A200,8),1),'JAN_変換'!$C$2:$D$11,2,FALSE)</f>
        <v>#N/A</v>
      </c>
      <c r="AF200" s="10" t="e">
        <f>VLOOKUP(RIGHT(LEFT(A200,9),1),'JAN_変換'!$C$2:$D$11,2,FALSE)</f>
        <v>#N/A</v>
      </c>
      <c r="AG200" s="10" t="e">
        <f>VLOOKUP(RIGHT(LEFT(A200,10),1),'JAN_変換'!$C$2:$D$11,2,FALSE)</f>
        <v>#N/A</v>
      </c>
      <c r="AH200" s="10" t="e">
        <f>VLOOKUP(RIGHT(LEFT(A200,11),1),'JAN_変換'!$C$2:$D$11,2,FALSE)</f>
        <v>#N/A</v>
      </c>
      <c r="AI200" s="10" t="e">
        <f>VLOOKUP(RIGHT(LEFT(A200,12),1),'JAN_変換'!$C$2:$D$11,2,FALSE)</f>
        <v>#N/A</v>
      </c>
      <c r="AJ200" s="10" t="e">
        <f>VLOOKUP(RIGHT(LEFT(A200,13),1),'JAN_変換'!$C$2:$D$11,2,FALSE)</f>
        <v>#N/A</v>
      </c>
      <c r="AL200" s="3" t="e">
        <f t="shared" si="61"/>
        <v>#N/A</v>
      </c>
      <c r="AM200" s="3" t="e">
        <f t="shared" si="62"/>
        <v>#VALUE!</v>
      </c>
    </row>
    <row r="201" spans="1:39" ht="24" customHeight="1">
      <c r="A201" s="13"/>
      <c r="B201" s="26">
        <f>IF(A201="","",AL201)</f>
      </c>
      <c r="C201" s="27">
        <f t="shared" si="44"/>
      </c>
      <c r="D201" s="22">
        <f>IF(A201="","",VLOOKUP(A201,JAN13_DB!$A:$H,2,FALSE))</f>
      </c>
      <c r="E201" s="22">
        <f>IF(A201="","",VLOOKUP(A201,JAN13_DB!$A:$H,3,FALSE))</f>
      </c>
      <c r="F201" s="21">
        <f>IF(A201="","",VLOOKUP(A201,JAN13_DB!$A:$H,4,FALSE))</f>
      </c>
      <c r="G201" s="21">
        <f>IF(A201="","",VLOOKUP(A201,JAN13_DB!$A:$H,5,FALSE))</f>
      </c>
      <c r="H201" s="21">
        <f>IF(A201="","",VLOOKUP(A201,JAN13_DB!$A:$H,6,FALSE))</f>
      </c>
      <c r="I201" s="21">
        <f>IF(A201="","",VLOOKUP(A201,JAN13_DB!$A:$H,7,FALSE))</f>
      </c>
      <c r="J201" s="14">
        <f>IF(A201="","",IF(VLOOKUP(A201,JAN13_DB!$A:$H,8,FALSE)=0,"",VLOOKUP(A201,JAN13_DB!$A:$H,8,FALSE)))</f>
      </c>
      <c r="L201" s="3">
        <f t="shared" si="45"/>
      </c>
      <c r="M201" s="3">
        <f t="shared" si="46"/>
      </c>
      <c r="N201" s="3">
        <f t="shared" si="47"/>
      </c>
      <c r="O201" s="3">
        <f t="shared" si="48"/>
      </c>
      <c r="P201" s="3">
        <f t="shared" si="49"/>
      </c>
      <c r="Q201" s="3">
        <f t="shared" si="50"/>
      </c>
      <c r="R201" s="3">
        <f t="shared" si="51"/>
      </c>
      <c r="S201" s="3">
        <f t="shared" si="52"/>
      </c>
      <c r="T201" s="3">
        <f t="shared" si="53"/>
      </c>
      <c r="U201" s="3">
        <f t="shared" si="54"/>
      </c>
      <c r="V201" s="3">
        <f t="shared" si="55"/>
      </c>
      <c r="W201" s="3">
        <f t="shared" si="56"/>
      </c>
      <c r="X201" s="3">
        <f t="shared" si="57"/>
      </c>
      <c r="Y201" s="3">
        <f t="shared" si="58"/>
      </c>
      <c r="Z201" s="10" t="e">
        <f>VLOOKUP(RIGHT(LEFT(A201,3),1),'JAN_変換'!$A$2:$B$11,2,FALSE)</f>
        <v>#N/A</v>
      </c>
      <c r="AA201" s="10">
        <f t="shared" si="59"/>
      </c>
      <c r="AB201" s="10">
        <f t="shared" si="60"/>
      </c>
      <c r="AC201" s="10" t="e">
        <f>VLOOKUP(RIGHT(LEFT(A201,6),1),'JAN_変換'!$A$2:$B$11,2,FALSE)</f>
        <v>#N/A</v>
      </c>
      <c r="AD201" s="10" t="e">
        <f>VLOOKUP(RIGHT(LEFT(A201,7),1),'JAN_変換'!$A$2:$B$11,2,FALSE)</f>
        <v>#N/A</v>
      </c>
      <c r="AE201" s="10" t="e">
        <f>VLOOKUP(RIGHT(LEFT(A201,8),1),'JAN_変換'!$C$2:$D$11,2,FALSE)</f>
        <v>#N/A</v>
      </c>
      <c r="AF201" s="10" t="e">
        <f>VLOOKUP(RIGHT(LEFT(A201,9),1),'JAN_変換'!$C$2:$D$11,2,FALSE)</f>
        <v>#N/A</v>
      </c>
      <c r="AG201" s="10" t="e">
        <f>VLOOKUP(RIGHT(LEFT(A201,10),1),'JAN_変換'!$C$2:$D$11,2,FALSE)</f>
        <v>#N/A</v>
      </c>
      <c r="AH201" s="10" t="e">
        <f>VLOOKUP(RIGHT(LEFT(A201,11),1),'JAN_変換'!$C$2:$D$11,2,FALSE)</f>
        <v>#N/A</v>
      </c>
      <c r="AI201" s="10" t="e">
        <f>VLOOKUP(RIGHT(LEFT(A201,12),1),'JAN_変換'!$C$2:$D$11,2,FALSE)</f>
        <v>#N/A</v>
      </c>
      <c r="AJ201" s="10" t="e">
        <f>VLOOKUP(RIGHT(LEFT(A201,13),1),'JAN_変換'!$C$2:$D$11,2,FALSE)</f>
        <v>#N/A</v>
      </c>
      <c r="AL201" s="3" t="e">
        <f t="shared" si="61"/>
        <v>#N/A</v>
      </c>
      <c r="AM201" s="3" t="e">
        <f t="shared" si="62"/>
        <v>#VALUE!</v>
      </c>
    </row>
    <row r="202" spans="1:39" ht="24" customHeight="1">
      <c r="A202" s="13"/>
      <c r="B202" s="26">
        <f>IF(A202="","",AL202)</f>
      </c>
      <c r="C202" s="27">
        <f aca="true" t="shared" si="63" ref="C202:C220">IF(A202="","",IF(S202=AD202,"-",AD202))</f>
      </c>
      <c r="D202" s="22">
        <f>IF(A202="","",VLOOKUP(A202,JAN13_DB!$A:$H,2,FALSE))</f>
      </c>
      <c r="E202" s="22">
        <f>IF(A202="","",VLOOKUP(A202,JAN13_DB!$A:$H,3,FALSE))</f>
      </c>
      <c r="F202" s="21">
        <f>IF(A202="","",VLOOKUP(A202,JAN13_DB!$A:$H,4,FALSE))</f>
      </c>
      <c r="G202" s="21">
        <f>IF(A202="","",VLOOKUP(A202,JAN13_DB!$A:$H,5,FALSE))</f>
      </c>
      <c r="H202" s="21">
        <f>IF(A202="","",VLOOKUP(A202,JAN13_DB!$A:$H,6,FALSE))</f>
      </c>
      <c r="I202" s="21">
        <f>IF(A202="","",VLOOKUP(A202,JAN13_DB!$A:$H,7,FALSE))</f>
      </c>
      <c r="J202" s="14">
        <f>IF(A202="","",IF(VLOOKUP(A202,JAN13_DB!$A:$H,8,FALSE)=0,"",VLOOKUP(A202,JAN13_DB!$A:$H,8,FALSE)))</f>
      </c>
      <c r="L202" s="3">
        <f t="shared" si="45"/>
      </c>
      <c r="M202" s="3">
        <f t="shared" si="46"/>
      </c>
      <c r="N202" s="3">
        <f t="shared" si="47"/>
      </c>
      <c r="O202" s="3">
        <f t="shared" si="48"/>
      </c>
      <c r="P202" s="3">
        <f t="shared" si="49"/>
      </c>
      <c r="Q202" s="3">
        <f t="shared" si="50"/>
      </c>
      <c r="R202" s="3">
        <f t="shared" si="51"/>
      </c>
      <c r="S202" s="3">
        <f t="shared" si="52"/>
      </c>
      <c r="T202" s="3">
        <f t="shared" si="53"/>
      </c>
      <c r="U202" s="3">
        <f t="shared" si="54"/>
      </c>
      <c r="V202" s="3">
        <f t="shared" si="55"/>
      </c>
      <c r="W202" s="3">
        <f t="shared" si="56"/>
      </c>
      <c r="X202" s="3">
        <f t="shared" si="57"/>
      </c>
      <c r="Y202" s="3">
        <f t="shared" si="58"/>
      </c>
      <c r="Z202" s="10" t="e">
        <f>VLOOKUP(RIGHT(LEFT(A202,3),1),'JAN_変換'!$A$2:$B$11,2,FALSE)</f>
        <v>#N/A</v>
      </c>
      <c r="AA202" s="10">
        <f t="shared" si="59"/>
      </c>
      <c r="AB202" s="10">
        <f t="shared" si="60"/>
      </c>
      <c r="AC202" s="10" t="e">
        <f>VLOOKUP(RIGHT(LEFT(A202,6),1),'JAN_変換'!$A$2:$B$11,2,FALSE)</f>
        <v>#N/A</v>
      </c>
      <c r="AD202" s="10" t="e">
        <f>VLOOKUP(RIGHT(LEFT(A202,7),1),'JAN_変換'!$A$2:$B$11,2,FALSE)</f>
        <v>#N/A</v>
      </c>
      <c r="AE202" s="10" t="e">
        <f>VLOOKUP(RIGHT(LEFT(A202,8),1),'JAN_変換'!$C$2:$D$11,2,FALSE)</f>
        <v>#N/A</v>
      </c>
      <c r="AF202" s="10" t="e">
        <f>VLOOKUP(RIGHT(LEFT(A202,9),1),'JAN_変換'!$C$2:$D$11,2,FALSE)</f>
        <v>#N/A</v>
      </c>
      <c r="AG202" s="10" t="e">
        <f>VLOOKUP(RIGHT(LEFT(A202,10),1),'JAN_変換'!$C$2:$D$11,2,FALSE)</f>
        <v>#N/A</v>
      </c>
      <c r="AH202" s="10" t="e">
        <f>VLOOKUP(RIGHT(LEFT(A202,11),1),'JAN_変換'!$C$2:$D$11,2,FALSE)</f>
        <v>#N/A</v>
      </c>
      <c r="AI202" s="10" t="e">
        <f>VLOOKUP(RIGHT(LEFT(A202,12),1),'JAN_変換'!$C$2:$D$11,2,FALSE)</f>
        <v>#N/A</v>
      </c>
      <c r="AJ202" s="10" t="e">
        <f>VLOOKUP(RIGHT(LEFT(A202,13),1),'JAN_変換'!$C$2:$D$11,2,FALSE)</f>
        <v>#N/A</v>
      </c>
      <c r="AL202" s="3" t="e">
        <f t="shared" si="61"/>
        <v>#N/A</v>
      </c>
      <c r="AM202" s="3" t="e">
        <f t="shared" si="62"/>
        <v>#VALUE!</v>
      </c>
    </row>
    <row r="203" spans="1:39" ht="24" customHeight="1">
      <c r="A203" s="13"/>
      <c r="B203" s="26">
        <f>IF(A203="","",AL203)</f>
      </c>
      <c r="C203" s="27">
        <f t="shared" si="63"/>
      </c>
      <c r="D203" s="22">
        <f>IF(A203="","",VLOOKUP(A203,JAN13_DB!$A:$H,2,FALSE))</f>
      </c>
      <c r="E203" s="22">
        <f>IF(A203="","",VLOOKUP(A203,JAN13_DB!$A:$H,3,FALSE))</f>
      </c>
      <c r="F203" s="21">
        <f>IF(A203="","",VLOOKUP(A203,JAN13_DB!$A:$H,4,FALSE))</f>
      </c>
      <c r="G203" s="21">
        <f>IF(A203="","",VLOOKUP(A203,JAN13_DB!$A:$H,5,FALSE))</f>
      </c>
      <c r="H203" s="21">
        <f>IF(A203="","",VLOOKUP(A203,JAN13_DB!$A:$H,6,FALSE))</f>
      </c>
      <c r="I203" s="21">
        <f>IF(A203="","",VLOOKUP(A203,JAN13_DB!$A:$H,7,FALSE))</f>
      </c>
      <c r="J203" s="14">
        <f>IF(A203="","",IF(VLOOKUP(A203,JAN13_DB!$A:$H,8,FALSE)=0,"",VLOOKUP(A203,JAN13_DB!$A:$H,8,FALSE)))</f>
      </c>
      <c r="L203" s="3">
        <f t="shared" si="45"/>
      </c>
      <c r="M203" s="3">
        <f t="shared" si="46"/>
      </c>
      <c r="N203" s="3">
        <f t="shared" si="47"/>
      </c>
      <c r="O203" s="3">
        <f t="shared" si="48"/>
      </c>
      <c r="P203" s="3">
        <f t="shared" si="49"/>
      </c>
      <c r="Q203" s="3">
        <f t="shared" si="50"/>
      </c>
      <c r="R203" s="3">
        <f t="shared" si="51"/>
      </c>
      <c r="S203" s="3">
        <f t="shared" si="52"/>
      </c>
      <c r="T203" s="3">
        <f t="shared" si="53"/>
      </c>
      <c r="U203" s="3">
        <f t="shared" si="54"/>
      </c>
      <c r="V203" s="3">
        <f t="shared" si="55"/>
      </c>
      <c r="W203" s="3">
        <f t="shared" si="56"/>
      </c>
      <c r="X203" s="3">
        <f t="shared" si="57"/>
      </c>
      <c r="Y203" s="3">
        <f t="shared" si="58"/>
      </c>
      <c r="Z203" s="10" t="e">
        <f>VLOOKUP(RIGHT(LEFT(A203,3),1),'JAN_変換'!$A$2:$B$11,2,FALSE)</f>
        <v>#N/A</v>
      </c>
      <c r="AA203" s="10">
        <f t="shared" si="59"/>
      </c>
      <c r="AB203" s="10">
        <f t="shared" si="60"/>
      </c>
      <c r="AC203" s="10" t="e">
        <f>VLOOKUP(RIGHT(LEFT(A203,6),1),'JAN_変換'!$A$2:$B$11,2,FALSE)</f>
        <v>#N/A</v>
      </c>
      <c r="AD203" s="10" t="e">
        <f>VLOOKUP(RIGHT(LEFT(A203,7),1),'JAN_変換'!$A$2:$B$11,2,FALSE)</f>
        <v>#N/A</v>
      </c>
      <c r="AE203" s="10" t="e">
        <f>VLOOKUP(RIGHT(LEFT(A203,8),1),'JAN_変換'!$C$2:$D$11,2,FALSE)</f>
        <v>#N/A</v>
      </c>
      <c r="AF203" s="10" t="e">
        <f>VLOOKUP(RIGHT(LEFT(A203,9),1),'JAN_変換'!$C$2:$D$11,2,FALSE)</f>
        <v>#N/A</v>
      </c>
      <c r="AG203" s="10" t="e">
        <f>VLOOKUP(RIGHT(LEFT(A203,10),1),'JAN_変換'!$C$2:$D$11,2,FALSE)</f>
        <v>#N/A</v>
      </c>
      <c r="AH203" s="10" t="e">
        <f>VLOOKUP(RIGHT(LEFT(A203,11),1),'JAN_変換'!$C$2:$D$11,2,FALSE)</f>
        <v>#N/A</v>
      </c>
      <c r="AI203" s="10" t="e">
        <f>VLOOKUP(RIGHT(LEFT(A203,12),1),'JAN_変換'!$C$2:$D$11,2,FALSE)</f>
        <v>#N/A</v>
      </c>
      <c r="AJ203" s="10" t="e">
        <f>VLOOKUP(RIGHT(LEFT(A203,13),1),'JAN_変換'!$C$2:$D$11,2,FALSE)</f>
        <v>#N/A</v>
      </c>
      <c r="AL203" s="3" t="e">
        <f t="shared" si="61"/>
        <v>#N/A</v>
      </c>
      <c r="AM203" s="3" t="e">
        <f t="shared" si="62"/>
        <v>#VALUE!</v>
      </c>
    </row>
    <row r="204" spans="1:39" ht="24" customHeight="1">
      <c r="A204" s="13"/>
      <c r="B204" s="26">
        <f>IF(A204="","",AL204)</f>
      </c>
      <c r="C204" s="27">
        <f t="shared" si="63"/>
      </c>
      <c r="D204" s="22">
        <f>IF(A204="","",VLOOKUP(A204,JAN13_DB!$A:$H,2,FALSE))</f>
      </c>
      <c r="E204" s="22">
        <f>IF(A204="","",VLOOKUP(A204,JAN13_DB!$A:$H,3,FALSE))</f>
      </c>
      <c r="F204" s="21">
        <f>IF(A204="","",VLOOKUP(A204,JAN13_DB!$A:$H,4,FALSE))</f>
      </c>
      <c r="G204" s="21">
        <f>IF(A204="","",VLOOKUP(A204,JAN13_DB!$A:$H,5,FALSE))</f>
      </c>
      <c r="H204" s="21">
        <f>IF(A204="","",VLOOKUP(A204,JAN13_DB!$A:$H,6,FALSE))</f>
      </c>
      <c r="I204" s="21">
        <f>IF(A204="","",VLOOKUP(A204,JAN13_DB!$A:$H,7,FALSE))</f>
      </c>
      <c r="J204" s="14">
        <f>IF(A204="","",IF(VLOOKUP(A204,JAN13_DB!$A:$H,8,FALSE)=0,"",VLOOKUP(A204,JAN13_DB!$A:$H,8,FALSE)))</f>
      </c>
      <c r="L204" s="3">
        <f t="shared" si="45"/>
      </c>
      <c r="M204" s="3">
        <f t="shared" si="46"/>
      </c>
      <c r="N204" s="3">
        <f t="shared" si="47"/>
      </c>
      <c r="O204" s="3">
        <f t="shared" si="48"/>
      </c>
      <c r="P204" s="3">
        <f t="shared" si="49"/>
      </c>
      <c r="Q204" s="3">
        <f t="shared" si="50"/>
      </c>
      <c r="R204" s="3">
        <f t="shared" si="51"/>
      </c>
      <c r="S204" s="3">
        <f t="shared" si="52"/>
      </c>
      <c r="T204" s="3">
        <f t="shared" si="53"/>
      </c>
      <c r="U204" s="3">
        <f t="shared" si="54"/>
      </c>
      <c r="V204" s="3">
        <f t="shared" si="55"/>
      </c>
      <c r="W204" s="3">
        <f t="shared" si="56"/>
      </c>
      <c r="X204" s="3">
        <f t="shared" si="57"/>
      </c>
      <c r="Y204" s="3">
        <f t="shared" si="58"/>
      </c>
      <c r="Z204" s="10" t="e">
        <f>VLOOKUP(RIGHT(LEFT(A204,3),1),'JAN_変換'!$A$2:$B$11,2,FALSE)</f>
        <v>#N/A</v>
      </c>
      <c r="AA204" s="10">
        <f t="shared" si="59"/>
      </c>
      <c r="AB204" s="10">
        <f t="shared" si="60"/>
      </c>
      <c r="AC204" s="10" t="e">
        <f>VLOOKUP(RIGHT(LEFT(A204,6),1),'JAN_変換'!$A$2:$B$11,2,FALSE)</f>
        <v>#N/A</v>
      </c>
      <c r="AD204" s="10" t="e">
        <f>VLOOKUP(RIGHT(LEFT(A204,7),1),'JAN_変換'!$A$2:$B$11,2,FALSE)</f>
        <v>#N/A</v>
      </c>
      <c r="AE204" s="10" t="e">
        <f>VLOOKUP(RIGHT(LEFT(A204,8),1),'JAN_変換'!$C$2:$D$11,2,FALSE)</f>
        <v>#N/A</v>
      </c>
      <c r="AF204" s="10" t="e">
        <f>VLOOKUP(RIGHT(LEFT(A204,9),1),'JAN_変換'!$C$2:$D$11,2,FALSE)</f>
        <v>#N/A</v>
      </c>
      <c r="AG204" s="10" t="e">
        <f>VLOOKUP(RIGHT(LEFT(A204,10),1),'JAN_変換'!$C$2:$D$11,2,FALSE)</f>
        <v>#N/A</v>
      </c>
      <c r="AH204" s="10" t="e">
        <f>VLOOKUP(RIGHT(LEFT(A204,11),1),'JAN_変換'!$C$2:$D$11,2,FALSE)</f>
        <v>#N/A</v>
      </c>
      <c r="AI204" s="10" t="e">
        <f>VLOOKUP(RIGHT(LEFT(A204,12),1),'JAN_変換'!$C$2:$D$11,2,FALSE)</f>
        <v>#N/A</v>
      </c>
      <c r="AJ204" s="10" t="e">
        <f>VLOOKUP(RIGHT(LEFT(A204,13),1),'JAN_変換'!$C$2:$D$11,2,FALSE)</f>
        <v>#N/A</v>
      </c>
      <c r="AL204" s="3" t="e">
        <f t="shared" si="61"/>
        <v>#N/A</v>
      </c>
      <c r="AM204" s="3" t="e">
        <f t="shared" si="62"/>
        <v>#VALUE!</v>
      </c>
    </row>
    <row r="205" spans="1:39" ht="24" customHeight="1">
      <c r="A205" s="13"/>
      <c r="B205" s="26">
        <f>IF(A205="","",AL205)</f>
      </c>
      <c r="C205" s="27">
        <f t="shared" si="63"/>
      </c>
      <c r="D205" s="22">
        <f>IF(A205="","",VLOOKUP(A205,JAN13_DB!$A:$H,2,FALSE))</f>
      </c>
      <c r="E205" s="22">
        <f>IF(A205="","",VLOOKUP(A205,JAN13_DB!$A:$H,3,FALSE))</f>
      </c>
      <c r="F205" s="21">
        <f>IF(A205="","",VLOOKUP(A205,JAN13_DB!$A:$H,4,FALSE))</f>
      </c>
      <c r="G205" s="21">
        <f>IF(A205="","",VLOOKUP(A205,JAN13_DB!$A:$H,5,FALSE))</f>
      </c>
      <c r="H205" s="21">
        <f>IF(A205="","",VLOOKUP(A205,JAN13_DB!$A:$H,6,FALSE))</f>
      </c>
      <c r="I205" s="21">
        <f>IF(A205="","",VLOOKUP(A205,JAN13_DB!$A:$H,7,FALSE))</f>
      </c>
      <c r="J205" s="14">
        <f>IF(A205="","",IF(VLOOKUP(A205,JAN13_DB!$A:$H,8,FALSE)=0,"",VLOOKUP(A205,JAN13_DB!$A:$H,8,FALSE)))</f>
      </c>
      <c r="L205" s="3">
        <f t="shared" si="45"/>
      </c>
      <c r="M205" s="3">
        <f t="shared" si="46"/>
      </c>
      <c r="N205" s="3">
        <f t="shared" si="47"/>
      </c>
      <c r="O205" s="3">
        <f t="shared" si="48"/>
      </c>
      <c r="P205" s="3">
        <f t="shared" si="49"/>
      </c>
      <c r="Q205" s="3">
        <f t="shared" si="50"/>
      </c>
      <c r="R205" s="3">
        <f t="shared" si="51"/>
      </c>
      <c r="S205" s="3">
        <f t="shared" si="52"/>
      </c>
      <c r="T205" s="3">
        <f t="shared" si="53"/>
      </c>
      <c r="U205" s="3">
        <f t="shared" si="54"/>
      </c>
      <c r="V205" s="3">
        <f t="shared" si="55"/>
      </c>
      <c r="W205" s="3">
        <f t="shared" si="56"/>
      </c>
      <c r="X205" s="3">
        <f t="shared" si="57"/>
      </c>
      <c r="Y205" s="3">
        <f t="shared" si="58"/>
      </c>
      <c r="Z205" s="10" t="e">
        <f>VLOOKUP(RIGHT(LEFT(A205,3),1),'JAN_変換'!$A$2:$B$11,2,FALSE)</f>
        <v>#N/A</v>
      </c>
      <c r="AA205" s="10">
        <f t="shared" si="59"/>
      </c>
      <c r="AB205" s="10">
        <f t="shared" si="60"/>
      </c>
      <c r="AC205" s="10" t="e">
        <f>VLOOKUP(RIGHT(LEFT(A205,6),1),'JAN_変換'!$A$2:$B$11,2,FALSE)</f>
        <v>#N/A</v>
      </c>
      <c r="AD205" s="10" t="e">
        <f>VLOOKUP(RIGHT(LEFT(A205,7),1),'JAN_変換'!$A$2:$B$11,2,FALSE)</f>
        <v>#N/A</v>
      </c>
      <c r="AE205" s="10" t="e">
        <f>VLOOKUP(RIGHT(LEFT(A205,8),1),'JAN_変換'!$C$2:$D$11,2,FALSE)</f>
        <v>#N/A</v>
      </c>
      <c r="AF205" s="10" t="e">
        <f>VLOOKUP(RIGHT(LEFT(A205,9),1),'JAN_変換'!$C$2:$D$11,2,FALSE)</f>
        <v>#N/A</v>
      </c>
      <c r="AG205" s="10" t="e">
        <f>VLOOKUP(RIGHT(LEFT(A205,10),1),'JAN_変換'!$C$2:$D$11,2,FALSE)</f>
        <v>#N/A</v>
      </c>
      <c r="AH205" s="10" t="e">
        <f>VLOOKUP(RIGHT(LEFT(A205,11),1),'JAN_変換'!$C$2:$D$11,2,FALSE)</f>
        <v>#N/A</v>
      </c>
      <c r="AI205" s="10" t="e">
        <f>VLOOKUP(RIGHT(LEFT(A205,12),1),'JAN_変換'!$C$2:$D$11,2,FALSE)</f>
        <v>#N/A</v>
      </c>
      <c r="AJ205" s="10" t="e">
        <f>VLOOKUP(RIGHT(LEFT(A205,13),1),'JAN_変換'!$C$2:$D$11,2,FALSE)</f>
        <v>#N/A</v>
      </c>
      <c r="AL205" s="3" t="e">
        <f t="shared" si="61"/>
        <v>#N/A</v>
      </c>
      <c r="AM205" s="3" t="e">
        <f t="shared" si="62"/>
        <v>#VALUE!</v>
      </c>
    </row>
    <row r="206" spans="1:39" ht="24" customHeight="1">
      <c r="A206" s="13"/>
      <c r="B206" s="26">
        <f>IF(A206="","",AL206)</f>
      </c>
      <c r="C206" s="27">
        <f t="shared" si="63"/>
      </c>
      <c r="D206" s="22">
        <f>IF(A206="","",VLOOKUP(A206,JAN13_DB!$A:$H,2,FALSE))</f>
      </c>
      <c r="E206" s="22">
        <f>IF(A206="","",VLOOKUP(A206,JAN13_DB!$A:$H,3,FALSE))</f>
      </c>
      <c r="F206" s="21">
        <f>IF(A206="","",VLOOKUP(A206,JAN13_DB!$A:$H,4,FALSE))</f>
      </c>
      <c r="G206" s="21">
        <f>IF(A206="","",VLOOKUP(A206,JAN13_DB!$A:$H,5,FALSE))</f>
      </c>
      <c r="H206" s="21">
        <f>IF(A206="","",VLOOKUP(A206,JAN13_DB!$A:$H,6,FALSE))</f>
      </c>
      <c r="I206" s="21">
        <f>IF(A206="","",VLOOKUP(A206,JAN13_DB!$A:$H,7,FALSE))</f>
      </c>
      <c r="J206" s="14">
        <f>IF(A206="","",IF(VLOOKUP(A206,JAN13_DB!$A:$H,8,FALSE)=0,"",VLOOKUP(A206,JAN13_DB!$A:$H,8,FALSE)))</f>
      </c>
      <c r="L206" s="3">
        <f t="shared" si="45"/>
      </c>
      <c r="M206" s="3">
        <f t="shared" si="46"/>
      </c>
      <c r="N206" s="3">
        <f t="shared" si="47"/>
      </c>
      <c r="O206" s="3">
        <f t="shared" si="48"/>
      </c>
      <c r="P206" s="3">
        <f t="shared" si="49"/>
      </c>
      <c r="Q206" s="3">
        <f t="shared" si="50"/>
      </c>
      <c r="R206" s="3">
        <f t="shared" si="51"/>
      </c>
      <c r="S206" s="3">
        <f t="shared" si="52"/>
      </c>
      <c r="T206" s="3">
        <f t="shared" si="53"/>
      </c>
      <c r="U206" s="3">
        <f t="shared" si="54"/>
      </c>
      <c r="V206" s="3">
        <f t="shared" si="55"/>
      </c>
      <c r="W206" s="3">
        <f t="shared" si="56"/>
      </c>
      <c r="X206" s="3">
        <f t="shared" si="57"/>
      </c>
      <c r="Y206" s="3">
        <f t="shared" si="58"/>
      </c>
      <c r="Z206" s="10" t="e">
        <f>VLOOKUP(RIGHT(LEFT(A206,3),1),'JAN_変換'!$A$2:$B$11,2,FALSE)</f>
        <v>#N/A</v>
      </c>
      <c r="AA206" s="10">
        <f t="shared" si="59"/>
      </c>
      <c r="AB206" s="10">
        <f t="shared" si="60"/>
      </c>
      <c r="AC206" s="10" t="e">
        <f>VLOOKUP(RIGHT(LEFT(A206,6),1),'JAN_変換'!$A$2:$B$11,2,FALSE)</f>
        <v>#N/A</v>
      </c>
      <c r="AD206" s="10" t="e">
        <f>VLOOKUP(RIGHT(LEFT(A206,7),1),'JAN_変換'!$A$2:$B$11,2,FALSE)</f>
        <v>#N/A</v>
      </c>
      <c r="AE206" s="10" t="e">
        <f>VLOOKUP(RIGHT(LEFT(A206,8),1),'JAN_変換'!$C$2:$D$11,2,FALSE)</f>
        <v>#N/A</v>
      </c>
      <c r="AF206" s="10" t="e">
        <f>VLOOKUP(RIGHT(LEFT(A206,9),1),'JAN_変換'!$C$2:$D$11,2,FALSE)</f>
        <v>#N/A</v>
      </c>
      <c r="AG206" s="10" t="e">
        <f>VLOOKUP(RIGHT(LEFT(A206,10),1),'JAN_変換'!$C$2:$D$11,2,FALSE)</f>
        <v>#N/A</v>
      </c>
      <c r="AH206" s="10" t="e">
        <f>VLOOKUP(RIGHT(LEFT(A206,11),1),'JAN_変換'!$C$2:$D$11,2,FALSE)</f>
        <v>#N/A</v>
      </c>
      <c r="AI206" s="10" t="e">
        <f>VLOOKUP(RIGHT(LEFT(A206,12),1),'JAN_変換'!$C$2:$D$11,2,FALSE)</f>
        <v>#N/A</v>
      </c>
      <c r="AJ206" s="10" t="e">
        <f>VLOOKUP(RIGHT(LEFT(A206,13),1),'JAN_変換'!$C$2:$D$11,2,FALSE)</f>
        <v>#N/A</v>
      </c>
      <c r="AL206" s="3" t="e">
        <f t="shared" si="61"/>
        <v>#N/A</v>
      </c>
      <c r="AM206" s="3" t="e">
        <f t="shared" si="62"/>
        <v>#VALUE!</v>
      </c>
    </row>
    <row r="207" spans="1:39" ht="24" customHeight="1">
      <c r="A207" s="13"/>
      <c r="B207" s="26">
        <f>IF(A207="","",AL207)</f>
      </c>
      <c r="C207" s="27">
        <f t="shared" si="63"/>
      </c>
      <c r="D207" s="22">
        <f>IF(A207="","",VLOOKUP(A207,JAN13_DB!$A:$H,2,FALSE))</f>
      </c>
      <c r="E207" s="22">
        <f>IF(A207="","",VLOOKUP(A207,JAN13_DB!$A:$H,3,FALSE))</f>
      </c>
      <c r="F207" s="21">
        <f>IF(A207="","",VLOOKUP(A207,JAN13_DB!$A:$H,4,FALSE))</f>
      </c>
      <c r="G207" s="21">
        <f>IF(A207="","",VLOOKUP(A207,JAN13_DB!$A:$H,5,FALSE))</f>
      </c>
      <c r="H207" s="21">
        <f>IF(A207="","",VLOOKUP(A207,JAN13_DB!$A:$H,6,FALSE))</f>
      </c>
      <c r="I207" s="21">
        <f>IF(A207="","",VLOOKUP(A207,JAN13_DB!$A:$H,7,FALSE))</f>
      </c>
      <c r="J207" s="14">
        <f>IF(A207="","",IF(VLOOKUP(A207,JAN13_DB!$A:$H,8,FALSE)=0,"",VLOOKUP(A207,JAN13_DB!$A:$H,8,FALSE)))</f>
      </c>
      <c r="L207" s="3">
        <f t="shared" si="45"/>
      </c>
      <c r="M207" s="3">
        <f t="shared" si="46"/>
      </c>
      <c r="N207" s="3">
        <f t="shared" si="47"/>
      </c>
      <c r="O207" s="3">
        <f t="shared" si="48"/>
      </c>
      <c r="P207" s="3">
        <f t="shared" si="49"/>
      </c>
      <c r="Q207" s="3">
        <f t="shared" si="50"/>
      </c>
      <c r="R207" s="3">
        <f t="shared" si="51"/>
      </c>
      <c r="S207" s="3">
        <f t="shared" si="52"/>
      </c>
      <c r="T207" s="3">
        <f t="shared" si="53"/>
      </c>
      <c r="U207" s="3">
        <f t="shared" si="54"/>
      </c>
      <c r="V207" s="3">
        <f t="shared" si="55"/>
      </c>
      <c r="W207" s="3">
        <f t="shared" si="56"/>
      </c>
      <c r="X207" s="3">
        <f t="shared" si="57"/>
      </c>
      <c r="Y207" s="3">
        <f t="shared" si="58"/>
      </c>
      <c r="Z207" s="10" t="e">
        <f>VLOOKUP(RIGHT(LEFT(A207,3),1),'JAN_変換'!$A$2:$B$11,2,FALSE)</f>
        <v>#N/A</v>
      </c>
      <c r="AA207" s="10">
        <f t="shared" si="59"/>
      </c>
      <c r="AB207" s="10">
        <f t="shared" si="60"/>
      </c>
      <c r="AC207" s="10" t="e">
        <f>VLOOKUP(RIGHT(LEFT(A207,6),1),'JAN_変換'!$A$2:$B$11,2,FALSE)</f>
        <v>#N/A</v>
      </c>
      <c r="AD207" s="10" t="e">
        <f>VLOOKUP(RIGHT(LEFT(A207,7),1),'JAN_変換'!$A$2:$B$11,2,FALSE)</f>
        <v>#N/A</v>
      </c>
      <c r="AE207" s="10" t="e">
        <f>VLOOKUP(RIGHT(LEFT(A207,8),1),'JAN_変換'!$C$2:$D$11,2,FALSE)</f>
        <v>#N/A</v>
      </c>
      <c r="AF207" s="10" t="e">
        <f>VLOOKUP(RIGHT(LEFT(A207,9),1),'JAN_変換'!$C$2:$D$11,2,FALSE)</f>
        <v>#N/A</v>
      </c>
      <c r="AG207" s="10" t="e">
        <f>VLOOKUP(RIGHT(LEFT(A207,10),1),'JAN_変換'!$C$2:$D$11,2,FALSE)</f>
        <v>#N/A</v>
      </c>
      <c r="AH207" s="10" t="e">
        <f>VLOOKUP(RIGHT(LEFT(A207,11),1),'JAN_変換'!$C$2:$D$11,2,FALSE)</f>
        <v>#N/A</v>
      </c>
      <c r="AI207" s="10" t="e">
        <f>VLOOKUP(RIGHT(LEFT(A207,12),1),'JAN_変換'!$C$2:$D$11,2,FALSE)</f>
        <v>#N/A</v>
      </c>
      <c r="AJ207" s="10" t="e">
        <f>VLOOKUP(RIGHT(LEFT(A207,13),1),'JAN_変換'!$C$2:$D$11,2,FALSE)</f>
        <v>#N/A</v>
      </c>
      <c r="AL207" s="3" t="e">
        <f t="shared" si="61"/>
        <v>#N/A</v>
      </c>
      <c r="AM207" s="3" t="e">
        <f t="shared" si="62"/>
        <v>#VALUE!</v>
      </c>
    </row>
    <row r="208" spans="1:39" ht="24" customHeight="1">
      <c r="A208" s="13"/>
      <c r="B208" s="26">
        <f>IF(A208="","",AL208)</f>
      </c>
      <c r="C208" s="27">
        <f t="shared" si="63"/>
      </c>
      <c r="D208" s="22">
        <f>IF(A208="","",VLOOKUP(A208,JAN13_DB!$A:$H,2,FALSE))</f>
      </c>
      <c r="E208" s="22">
        <f>IF(A208="","",VLOOKUP(A208,JAN13_DB!$A:$H,3,FALSE))</f>
      </c>
      <c r="F208" s="21">
        <f>IF(A208="","",VLOOKUP(A208,JAN13_DB!$A:$H,4,FALSE))</f>
      </c>
      <c r="G208" s="21">
        <f>IF(A208="","",VLOOKUP(A208,JAN13_DB!$A:$H,5,FALSE))</f>
      </c>
      <c r="H208" s="21">
        <f>IF(A208="","",VLOOKUP(A208,JAN13_DB!$A:$H,6,FALSE))</f>
      </c>
      <c r="I208" s="21">
        <f>IF(A208="","",VLOOKUP(A208,JAN13_DB!$A:$H,7,FALSE))</f>
      </c>
      <c r="J208" s="14">
        <f>IF(A208="","",IF(VLOOKUP(A208,JAN13_DB!$A:$H,8,FALSE)=0,"",VLOOKUP(A208,JAN13_DB!$A:$H,8,FALSE)))</f>
      </c>
      <c r="L208" s="3">
        <f t="shared" si="45"/>
      </c>
      <c r="M208" s="3">
        <f t="shared" si="46"/>
      </c>
      <c r="N208" s="3">
        <f t="shared" si="47"/>
      </c>
      <c r="O208" s="3">
        <f t="shared" si="48"/>
      </c>
      <c r="P208" s="3">
        <f t="shared" si="49"/>
      </c>
      <c r="Q208" s="3">
        <f t="shared" si="50"/>
      </c>
      <c r="R208" s="3">
        <f t="shared" si="51"/>
      </c>
      <c r="S208" s="3">
        <f t="shared" si="52"/>
      </c>
      <c r="T208" s="3">
        <f t="shared" si="53"/>
      </c>
      <c r="U208" s="3">
        <f t="shared" si="54"/>
      </c>
      <c r="V208" s="3">
        <f t="shared" si="55"/>
      </c>
      <c r="W208" s="3">
        <f t="shared" si="56"/>
      </c>
      <c r="X208" s="3">
        <f t="shared" si="57"/>
      </c>
      <c r="Y208" s="3">
        <f t="shared" si="58"/>
      </c>
      <c r="Z208" s="10" t="e">
        <f>VLOOKUP(RIGHT(LEFT(A208,3),1),'JAN_変換'!$A$2:$B$11,2,FALSE)</f>
        <v>#N/A</v>
      </c>
      <c r="AA208" s="10">
        <f t="shared" si="59"/>
      </c>
      <c r="AB208" s="10">
        <f t="shared" si="60"/>
      </c>
      <c r="AC208" s="10" t="e">
        <f>VLOOKUP(RIGHT(LEFT(A208,6),1),'JAN_変換'!$A$2:$B$11,2,FALSE)</f>
        <v>#N/A</v>
      </c>
      <c r="AD208" s="10" t="e">
        <f>VLOOKUP(RIGHT(LEFT(A208,7),1),'JAN_変換'!$A$2:$B$11,2,FALSE)</f>
        <v>#N/A</v>
      </c>
      <c r="AE208" s="10" t="e">
        <f>VLOOKUP(RIGHT(LEFT(A208,8),1),'JAN_変換'!$C$2:$D$11,2,FALSE)</f>
        <v>#N/A</v>
      </c>
      <c r="AF208" s="10" t="e">
        <f>VLOOKUP(RIGHT(LEFT(A208,9),1),'JAN_変換'!$C$2:$D$11,2,FALSE)</f>
        <v>#N/A</v>
      </c>
      <c r="AG208" s="10" t="e">
        <f>VLOOKUP(RIGHT(LEFT(A208,10),1),'JAN_変換'!$C$2:$D$11,2,FALSE)</f>
        <v>#N/A</v>
      </c>
      <c r="AH208" s="10" t="e">
        <f>VLOOKUP(RIGHT(LEFT(A208,11),1),'JAN_変換'!$C$2:$D$11,2,FALSE)</f>
        <v>#N/A</v>
      </c>
      <c r="AI208" s="10" t="e">
        <f>VLOOKUP(RIGHT(LEFT(A208,12),1),'JAN_変換'!$C$2:$D$11,2,FALSE)</f>
        <v>#N/A</v>
      </c>
      <c r="AJ208" s="10" t="e">
        <f>VLOOKUP(RIGHT(LEFT(A208,13),1),'JAN_変換'!$C$2:$D$11,2,FALSE)</f>
        <v>#N/A</v>
      </c>
      <c r="AL208" s="3" t="e">
        <f t="shared" si="61"/>
        <v>#N/A</v>
      </c>
      <c r="AM208" s="3" t="e">
        <f t="shared" si="62"/>
        <v>#VALUE!</v>
      </c>
    </row>
    <row r="209" spans="1:39" ht="24" customHeight="1">
      <c r="A209" s="13"/>
      <c r="B209" s="26">
        <f>IF(A209="","",AL209)</f>
      </c>
      <c r="C209" s="27">
        <f t="shared" si="63"/>
      </c>
      <c r="D209" s="22">
        <f>IF(A209="","",VLOOKUP(A209,JAN13_DB!$A:$H,2,FALSE))</f>
      </c>
      <c r="E209" s="22">
        <f>IF(A209="","",VLOOKUP(A209,JAN13_DB!$A:$H,3,FALSE))</f>
      </c>
      <c r="F209" s="21">
        <f>IF(A209="","",VLOOKUP(A209,JAN13_DB!$A:$H,4,FALSE))</f>
      </c>
      <c r="G209" s="21">
        <f>IF(A209="","",VLOOKUP(A209,JAN13_DB!$A:$H,5,FALSE))</f>
      </c>
      <c r="H209" s="21">
        <f>IF(A209="","",VLOOKUP(A209,JAN13_DB!$A:$H,6,FALSE))</f>
      </c>
      <c r="I209" s="21">
        <f>IF(A209="","",VLOOKUP(A209,JAN13_DB!$A:$H,7,FALSE))</f>
      </c>
      <c r="J209" s="14">
        <f>IF(A209="","",IF(VLOOKUP(A209,JAN13_DB!$A:$H,8,FALSE)=0,"",VLOOKUP(A209,JAN13_DB!$A:$H,8,FALSE)))</f>
      </c>
      <c r="L209" s="3">
        <f t="shared" si="45"/>
      </c>
      <c r="M209" s="3">
        <f t="shared" si="46"/>
      </c>
      <c r="N209" s="3">
        <f t="shared" si="47"/>
      </c>
      <c r="O209" s="3">
        <f t="shared" si="48"/>
      </c>
      <c r="P209" s="3">
        <f t="shared" si="49"/>
      </c>
      <c r="Q209" s="3">
        <f t="shared" si="50"/>
      </c>
      <c r="R209" s="3">
        <f t="shared" si="51"/>
      </c>
      <c r="S209" s="3">
        <f t="shared" si="52"/>
      </c>
      <c r="T209" s="3">
        <f t="shared" si="53"/>
      </c>
      <c r="U209" s="3">
        <f t="shared" si="54"/>
      </c>
      <c r="V209" s="3">
        <f t="shared" si="55"/>
      </c>
      <c r="W209" s="3">
        <f t="shared" si="56"/>
      </c>
      <c r="X209" s="3">
        <f t="shared" si="57"/>
      </c>
      <c r="Y209" s="3">
        <f t="shared" si="58"/>
      </c>
      <c r="Z209" s="10" t="e">
        <f>VLOOKUP(RIGHT(LEFT(A209,3),1),'JAN_変換'!$A$2:$B$11,2,FALSE)</f>
        <v>#N/A</v>
      </c>
      <c r="AA209" s="10">
        <f t="shared" si="59"/>
      </c>
      <c r="AB209" s="10">
        <f t="shared" si="60"/>
      </c>
      <c r="AC209" s="10" t="e">
        <f>VLOOKUP(RIGHT(LEFT(A209,6),1),'JAN_変換'!$A$2:$B$11,2,FALSE)</f>
        <v>#N/A</v>
      </c>
      <c r="AD209" s="10" t="e">
        <f>VLOOKUP(RIGHT(LEFT(A209,7),1),'JAN_変換'!$A$2:$B$11,2,FALSE)</f>
        <v>#N/A</v>
      </c>
      <c r="AE209" s="10" t="e">
        <f>VLOOKUP(RIGHT(LEFT(A209,8),1),'JAN_変換'!$C$2:$D$11,2,FALSE)</f>
        <v>#N/A</v>
      </c>
      <c r="AF209" s="10" t="e">
        <f>VLOOKUP(RIGHT(LEFT(A209,9),1),'JAN_変換'!$C$2:$D$11,2,FALSE)</f>
        <v>#N/A</v>
      </c>
      <c r="AG209" s="10" t="e">
        <f>VLOOKUP(RIGHT(LEFT(A209,10),1),'JAN_変換'!$C$2:$D$11,2,FALSE)</f>
        <v>#N/A</v>
      </c>
      <c r="AH209" s="10" t="e">
        <f>VLOOKUP(RIGHT(LEFT(A209,11),1),'JAN_変換'!$C$2:$D$11,2,FALSE)</f>
        <v>#N/A</v>
      </c>
      <c r="AI209" s="10" t="e">
        <f>VLOOKUP(RIGHT(LEFT(A209,12),1),'JAN_変換'!$C$2:$D$11,2,FALSE)</f>
        <v>#N/A</v>
      </c>
      <c r="AJ209" s="10" t="e">
        <f>VLOOKUP(RIGHT(LEFT(A209,13),1),'JAN_変換'!$C$2:$D$11,2,FALSE)</f>
        <v>#N/A</v>
      </c>
      <c r="AL209" s="3" t="e">
        <f t="shared" si="61"/>
        <v>#N/A</v>
      </c>
      <c r="AM209" s="3" t="e">
        <f t="shared" si="62"/>
        <v>#VALUE!</v>
      </c>
    </row>
    <row r="210" spans="1:39" ht="24" customHeight="1">
      <c r="A210" s="13"/>
      <c r="B210" s="26">
        <f>IF(A210="","",AL210)</f>
      </c>
      <c r="C210" s="27">
        <f t="shared" si="63"/>
      </c>
      <c r="D210" s="22">
        <f>IF(A210="","",VLOOKUP(A210,JAN13_DB!$A:$H,2,FALSE))</f>
      </c>
      <c r="E210" s="22">
        <f>IF(A210="","",VLOOKUP(A210,JAN13_DB!$A:$H,3,FALSE))</f>
      </c>
      <c r="F210" s="21">
        <f>IF(A210="","",VLOOKUP(A210,JAN13_DB!$A:$H,4,FALSE))</f>
      </c>
      <c r="G210" s="21">
        <f>IF(A210="","",VLOOKUP(A210,JAN13_DB!$A:$H,5,FALSE))</f>
      </c>
      <c r="H210" s="21">
        <f>IF(A210="","",VLOOKUP(A210,JAN13_DB!$A:$H,6,FALSE))</f>
      </c>
      <c r="I210" s="21">
        <f>IF(A210="","",VLOOKUP(A210,JAN13_DB!$A:$H,7,FALSE))</f>
      </c>
      <c r="J210" s="14">
        <f>IF(A210="","",IF(VLOOKUP(A210,JAN13_DB!$A:$H,8,FALSE)=0,"",VLOOKUP(A210,JAN13_DB!$A:$H,8,FALSE)))</f>
      </c>
      <c r="L210" s="3">
        <f t="shared" si="45"/>
      </c>
      <c r="M210" s="3">
        <f t="shared" si="46"/>
      </c>
      <c r="N210" s="3">
        <f t="shared" si="47"/>
      </c>
      <c r="O210" s="3">
        <f t="shared" si="48"/>
      </c>
      <c r="P210" s="3">
        <f t="shared" si="49"/>
      </c>
      <c r="Q210" s="3">
        <f t="shared" si="50"/>
      </c>
      <c r="R210" s="3">
        <f t="shared" si="51"/>
      </c>
      <c r="S210" s="3">
        <f t="shared" si="52"/>
      </c>
      <c r="T210" s="3">
        <f t="shared" si="53"/>
      </c>
      <c r="U210" s="3">
        <f t="shared" si="54"/>
      </c>
      <c r="V210" s="3">
        <f t="shared" si="55"/>
      </c>
      <c r="W210" s="3">
        <f t="shared" si="56"/>
      </c>
      <c r="X210" s="3">
        <f t="shared" si="57"/>
      </c>
      <c r="Y210" s="3">
        <f t="shared" si="58"/>
      </c>
      <c r="Z210" s="10" t="e">
        <f>VLOOKUP(RIGHT(LEFT(A210,3),1),'JAN_変換'!$A$2:$B$11,2,FALSE)</f>
        <v>#N/A</v>
      </c>
      <c r="AA210" s="10">
        <f t="shared" si="59"/>
      </c>
      <c r="AB210" s="10">
        <f t="shared" si="60"/>
      </c>
      <c r="AC210" s="10" t="e">
        <f>VLOOKUP(RIGHT(LEFT(A210,6),1),'JAN_変換'!$A$2:$B$11,2,FALSE)</f>
        <v>#N/A</v>
      </c>
      <c r="AD210" s="10" t="e">
        <f>VLOOKUP(RIGHT(LEFT(A210,7),1),'JAN_変換'!$A$2:$B$11,2,FALSE)</f>
        <v>#N/A</v>
      </c>
      <c r="AE210" s="10" t="e">
        <f>VLOOKUP(RIGHT(LEFT(A210,8),1),'JAN_変換'!$C$2:$D$11,2,FALSE)</f>
        <v>#N/A</v>
      </c>
      <c r="AF210" s="10" t="e">
        <f>VLOOKUP(RIGHT(LEFT(A210,9),1),'JAN_変換'!$C$2:$D$11,2,FALSE)</f>
        <v>#N/A</v>
      </c>
      <c r="AG210" s="10" t="e">
        <f>VLOOKUP(RIGHT(LEFT(A210,10),1),'JAN_変換'!$C$2:$D$11,2,FALSE)</f>
        <v>#N/A</v>
      </c>
      <c r="AH210" s="10" t="e">
        <f>VLOOKUP(RIGHT(LEFT(A210,11),1),'JAN_変換'!$C$2:$D$11,2,FALSE)</f>
        <v>#N/A</v>
      </c>
      <c r="AI210" s="10" t="e">
        <f>VLOOKUP(RIGHT(LEFT(A210,12),1),'JAN_変換'!$C$2:$D$11,2,FALSE)</f>
        <v>#N/A</v>
      </c>
      <c r="AJ210" s="10" t="e">
        <f>VLOOKUP(RIGHT(LEFT(A210,13),1),'JAN_変換'!$C$2:$D$11,2,FALSE)</f>
        <v>#N/A</v>
      </c>
      <c r="AL210" s="3" t="e">
        <f t="shared" si="61"/>
        <v>#N/A</v>
      </c>
      <c r="AM210" s="3" t="e">
        <f t="shared" si="62"/>
        <v>#VALUE!</v>
      </c>
    </row>
    <row r="211" spans="1:39" ht="24" customHeight="1">
      <c r="A211" s="13"/>
      <c r="B211" s="26">
        <f>IF(A211="","",AL211)</f>
      </c>
      <c r="C211" s="27">
        <f t="shared" si="63"/>
      </c>
      <c r="D211" s="22">
        <f>IF(A211="","",VLOOKUP(A211,JAN13_DB!$A:$H,2,FALSE))</f>
      </c>
      <c r="E211" s="22">
        <f>IF(A211="","",VLOOKUP(A211,JAN13_DB!$A:$H,3,FALSE))</f>
      </c>
      <c r="F211" s="21">
        <f>IF(A211="","",VLOOKUP(A211,JAN13_DB!$A:$H,4,FALSE))</f>
      </c>
      <c r="G211" s="21">
        <f>IF(A211="","",VLOOKUP(A211,JAN13_DB!$A:$H,5,FALSE))</f>
      </c>
      <c r="H211" s="21">
        <f>IF(A211="","",VLOOKUP(A211,JAN13_DB!$A:$H,6,FALSE))</f>
      </c>
      <c r="I211" s="21">
        <f>IF(A211="","",VLOOKUP(A211,JAN13_DB!$A:$H,7,FALSE))</f>
      </c>
      <c r="J211" s="14">
        <f>IF(A211="","",IF(VLOOKUP(A211,JAN13_DB!$A:$H,8,FALSE)=0,"",VLOOKUP(A211,JAN13_DB!$A:$H,8,FALSE)))</f>
      </c>
      <c r="L211" s="3">
        <f t="shared" si="45"/>
      </c>
      <c r="M211" s="3">
        <f t="shared" si="46"/>
      </c>
      <c r="N211" s="3">
        <f t="shared" si="47"/>
      </c>
      <c r="O211" s="3">
        <f t="shared" si="48"/>
      </c>
      <c r="P211" s="3">
        <f t="shared" si="49"/>
      </c>
      <c r="Q211" s="3">
        <f t="shared" si="50"/>
      </c>
      <c r="R211" s="3">
        <f t="shared" si="51"/>
      </c>
      <c r="S211" s="3">
        <f t="shared" si="52"/>
      </c>
      <c r="T211" s="3">
        <f t="shared" si="53"/>
      </c>
      <c r="U211" s="3">
        <f t="shared" si="54"/>
      </c>
      <c r="V211" s="3">
        <f t="shared" si="55"/>
      </c>
      <c r="W211" s="3">
        <f t="shared" si="56"/>
      </c>
      <c r="X211" s="3">
        <f t="shared" si="57"/>
      </c>
      <c r="Y211" s="3">
        <f t="shared" si="58"/>
      </c>
      <c r="Z211" s="10" t="e">
        <f>VLOOKUP(RIGHT(LEFT(A211,3),1),'JAN_変換'!$A$2:$B$11,2,FALSE)</f>
        <v>#N/A</v>
      </c>
      <c r="AA211" s="10">
        <f t="shared" si="59"/>
      </c>
      <c r="AB211" s="10">
        <f t="shared" si="60"/>
      </c>
      <c r="AC211" s="10" t="e">
        <f>VLOOKUP(RIGHT(LEFT(A211,6),1),'JAN_変換'!$A$2:$B$11,2,FALSE)</f>
        <v>#N/A</v>
      </c>
      <c r="AD211" s="10" t="e">
        <f>VLOOKUP(RIGHT(LEFT(A211,7),1),'JAN_変換'!$A$2:$B$11,2,FALSE)</f>
        <v>#N/A</v>
      </c>
      <c r="AE211" s="10" t="e">
        <f>VLOOKUP(RIGHT(LEFT(A211,8),1),'JAN_変換'!$C$2:$D$11,2,FALSE)</f>
        <v>#N/A</v>
      </c>
      <c r="AF211" s="10" t="e">
        <f>VLOOKUP(RIGHT(LEFT(A211,9),1),'JAN_変換'!$C$2:$D$11,2,FALSE)</f>
        <v>#N/A</v>
      </c>
      <c r="AG211" s="10" t="e">
        <f>VLOOKUP(RIGHT(LEFT(A211,10),1),'JAN_変換'!$C$2:$D$11,2,FALSE)</f>
        <v>#N/A</v>
      </c>
      <c r="AH211" s="10" t="e">
        <f>VLOOKUP(RIGHT(LEFT(A211,11),1),'JAN_変換'!$C$2:$D$11,2,FALSE)</f>
        <v>#N/A</v>
      </c>
      <c r="AI211" s="10" t="e">
        <f>VLOOKUP(RIGHT(LEFT(A211,12),1),'JAN_変換'!$C$2:$D$11,2,FALSE)</f>
        <v>#N/A</v>
      </c>
      <c r="AJ211" s="10" t="e">
        <f>VLOOKUP(RIGHT(LEFT(A211,13),1),'JAN_変換'!$C$2:$D$11,2,FALSE)</f>
        <v>#N/A</v>
      </c>
      <c r="AL211" s="3" t="e">
        <f t="shared" si="61"/>
        <v>#N/A</v>
      </c>
      <c r="AM211" s="3" t="e">
        <f t="shared" si="62"/>
        <v>#VALUE!</v>
      </c>
    </row>
    <row r="212" spans="1:39" ht="24" customHeight="1">
      <c r="A212" s="13"/>
      <c r="B212" s="26">
        <f>IF(A212="","",AL212)</f>
      </c>
      <c r="C212" s="27">
        <f t="shared" si="63"/>
      </c>
      <c r="D212" s="22">
        <f>IF(A212="","",VLOOKUP(A212,JAN13_DB!$A:$H,2,FALSE))</f>
      </c>
      <c r="E212" s="22">
        <f>IF(A212="","",VLOOKUP(A212,JAN13_DB!$A:$H,3,FALSE))</f>
      </c>
      <c r="F212" s="21">
        <f>IF(A212="","",VLOOKUP(A212,JAN13_DB!$A:$H,4,FALSE))</f>
      </c>
      <c r="G212" s="21">
        <f>IF(A212="","",VLOOKUP(A212,JAN13_DB!$A:$H,5,FALSE))</f>
      </c>
      <c r="H212" s="21">
        <f>IF(A212="","",VLOOKUP(A212,JAN13_DB!$A:$H,6,FALSE))</f>
      </c>
      <c r="I212" s="21">
        <f>IF(A212="","",VLOOKUP(A212,JAN13_DB!$A:$H,7,FALSE))</f>
      </c>
      <c r="J212" s="14">
        <f>IF(A212="","",IF(VLOOKUP(A212,JAN13_DB!$A:$H,8,FALSE)=0,"",VLOOKUP(A212,JAN13_DB!$A:$H,8,FALSE)))</f>
      </c>
      <c r="L212" s="3">
        <f t="shared" si="45"/>
      </c>
      <c r="M212" s="3">
        <f t="shared" si="46"/>
      </c>
      <c r="N212" s="3">
        <f t="shared" si="47"/>
      </c>
      <c r="O212" s="3">
        <f t="shared" si="48"/>
      </c>
      <c r="P212" s="3">
        <f t="shared" si="49"/>
      </c>
      <c r="Q212" s="3">
        <f t="shared" si="50"/>
      </c>
      <c r="R212" s="3">
        <f t="shared" si="51"/>
      </c>
      <c r="S212" s="3">
        <f t="shared" si="52"/>
      </c>
      <c r="T212" s="3">
        <f t="shared" si="53"/>
      </c>
      <c r="U212" s="3">
        <f t="shared" si="54"/>
      </c>
      <c r="V212" s="3">
        <f t="shared" si="55"/>
      </c>
      <c r="W212" s="3">
        <f t="shared" si="56"/>
      </c>
      <c r="X212" s="3">
        <f t="shared" si="57"/>
      </c>
      <c r="Y212" s="3">
        <f t="shared" si="58"/>
      </c>
      <c r="Z212" s="10" t="e">
        <f>VLOOKUP(RIGHT(LEFT(A212,3),1),'JAN_変換'!$A$2:$B$11,2,FALSE)</f>
        <v>#N/A</v>
      </c>
      <c r="AA212" s="10">
        <f t="shared" si="59"/>
      </c>
      <c r="AB212" s="10">
        <f t="shared" si="60"/>
      </c>
      <c r="AC212" s="10" t="e">
        <f>VLOOKUP(RIGHT(LEFT(A212,6),1),'JAN_変換'!$A$2:$B$11,2,FALSE)</f>
        <v>#N/A</v>
      </c>
      <c r="AD212" s="10" t="e">
        <f>VLOOKUP(RIGHT(LEFT(A212,7),1),'JAN_変換'!$A$2:$B$11,2,FALSE)</f>
        <v>#N/A</v>
      </c>
      <c r="AE212" s="10" t="e">
        <f>VLOOKUP(RIGHT(LEFT(A212,8),1),'JAN_変換'!$C$2:$D$11,2,FALSE)</f>
        <v>#N/A</v>
      </c>
      <c r="AF212" s="10" t="e">
        <f>VLOOKUP(RIGHT(LEFT(A212,9),1),'JAN_変換'!$C$2:$D$11,2,FALSE)</f>
        <v>#N/A</v>
      </c>
      <c r="AG212" s="10" t="e">
        <f>VLOOKUP(RIGHT(LEFT(A212,10),1),'JAN_変換'!$C$2:$D$11,2,FALSE)</f>
        <v>#N/A</v>
      </c>
      <c r="AH212" s="10" t="e">
        <f>VLOOKUP(RIGHT(LEFT(A212,11),1),'JAN_変換'!$C$2:$D$11,2,FALSE)</f>
        <v>#N/A</v>
      </c>
      <c r="AI212" s="10" t="e">
        <f>VLOOKUP(RIGHT(LEFT(A212,12),1),'JAN_変換'!$C$2:$D$11,2,FALSE)</f>
        <v>#N/A</v>
      </c>
      <c r="AJ212" s="10" t="e">
        <f>VLOOKUP(RIGHT(LEFT(A212,13),1),'JAN_変換'!$C$2:$D$11,2,FALSE)</f>
        <v>#N/A</v>
      </c>
      <c r="AL212" s="3" t="e">
        <f t="shared" si="61"/>
        <v>#N/A</v>
      </c>
      <c r="AM212" s="3" t="e">
        <f t="shared" si="62"/>
        <v>#VALUE!</v>
      </c>
    </row>
    <row r="213" spans="1:39" ht="24" customHeight="1">
      <c r="A213" s="13"/>
      <c r="B213" s="26">
        <f>IF(A213="","",AL213)</f>
      </c>
      <c r="C213" s="27">
        <f t="shared" si="63"/>
      </c>
      <c r="D213" s="22">
        <f>IF(A213="","",VLOOKUP(A213,JAN13_DB!$A:$H,2,FALSE))</f>
      </c>
      <c r="E213" s="22">
        <f>IF(A213="","",VLOOKUP(A213,JAN13_DB!$A:$H,3,FALSE))</f>
      </c>
      <c r="F213" s="21">
        <f>IF(A213="","",VLOOKUP(A213,JAN13_DB!$A:$H,4,FALSE))</f>
      </c>
      <c r="G213" s="21">
        <f>IF(A213="","",VLOOKUP(A213,JAN13_DB!$A:$H,5,FALSE))</f>
      </c>
      <c r="H213" s="21">
        <f>IF(A213="","",VLOOKUP(A213,JAN13_DB!$A:$H,6,FALSE))</f>
      </c>
      <c r="I213" s="21">
        <f>IF(A213="","",VLOOKUP(A213,JAN13_DB!$A:$H,7,FALSE))</f>
      </c>
      <c r="J213" s="14">
        <f>IF(A213="","",IF(VLOOKUP(A213,JAN13_DB!$A:$H,8,FALSE)=0,"",VLOOKUP(A213,JAN13_DB!$A:$H,8,FALSE)))</f>
      </c>
      <c r="L213" s="3">
        <f t="shared" si="45"/>
      </c>
      <c r="M213" s="3">
        <f t="shared" si="46"/>
      </c>
      <c r="N213" s="3">
        <f t="shared" si="47"/>
      </c>
      <c r="O213" s="3">
        <f t="shared" si="48"/>
      </c>
      <c r="P213" s="3">
        <f t="shared" si="49"/>
      </c>
      <c r="Q213" s="3">
        <f t="shared" si="50"/>
      </c>
      <c r="R213" s="3">
        <f t="shared" si="51"/>
      </c>
      <c r="S213" s="3">
        <f t="shared" si="52"/>
      </c>
      <c r="T213" s="3">
        <f t="shared" si="53"/>
      </c>
      <c r="U213" s="3">
        <f t="shared" si="54"/>
      </c>
      <c r="V213" s="3">
        <f t="shared" si="55"/>
      </c>
      <c r="W213" s="3">
        <f t="shared" si="56"/>
      </c>
      <c r="X213" s="3">
        <f t="shared" si="57"/>
      </c>
      <c r="Y213" s="3">
        <f t="shared" si="58"/>
      </c>
      <c r="Z213" s="10" t="e">
        <f>VLOOKUP(RIGHT(LEFT(A213,3),1),'JAN_変換'!$A$2:$B$11,2,FALSE)</f>
        <v>#N/A</v>
      </c>
      <c r="AA213" s="10">
        <f t="shared" si="59"/>
      </c>
      <c r="AB213" s="10">
        <f t="shared" si="60"/>
      </c>
      <c r="AC213" s="10" t="e">
        <f>VLOOKUP(RIGHT(LEFT(A213,6),1),'JAN_変換'!$A$2:$B$11,2,FALSE)</f>
        <v>#N/A</v>
      </c>
      <c r="AD213" s="10" t="e">
        <f>VLOOKUP(RIGHT(LEFT(A213,7),1),'JAN_変換'!$A$2:$B$11,2,FALSE)</f>
        <v>#N/A</v>
      </c>
      <c r="AE213" s="10" t="e">
        <f>VLOOKUP(RIGHT(LEFT(A213,8),1),'JAN_変換'!$C$2:$D$11,2,FALSE)</f>
        <v>#N/A</v>
      </c>
      <c r="AF213" s="10" t="e">
        <f>VLOOKUP(RIGHT(LEFT(A213,9),1),'JAN_変換'!$C$2:$D$11,2,FALSE)</f>
        <v>#N/A</v>
      </c>
      <c r="AG213" s="10" t="e">
        <f>VLOOKUP(RIGHT(LEFT(A213,10),1),'JAN_変換'!$C$2:$D$11,2,FALSE)</f>
        <v>#N/A</v>
      </c>
      <c r="AH213" s="10" t="e">
        <f>VLOOKUP(RIGHT(LEFT(A213,11),1),'JAN_変換'!$C$2:$D$11,2,FALSE)</f>
        <v>#N/A</v>
      </c>
      <c r="AI213" s="10" t="e">
        <f>VLOOKUP(RIGHT(LEFT(A213,12),1),'JAN_変換'!$C$2:$D$11,2,FALSE)</f>
        <v>#N/A</v>
      </c>
      <c r="AJ213" s="10" t="e">
        <f>VLOOKUP(RIGHT(LEFT(A213,13),1),'JAN_変換'!$C$2:$D$11,2,FALSE)</f>
        <v>#N/A</v>
      </c>
      <c r="AL213" s="3" t="e">
        <f t="shared" si="61"/>
        <v>#N/A</v>
      </c>
      <c r="AM213" s="3" t="e">
        <f t="shared" si="62"/>
        <v>#VALUE!</v>
      </c>
    </row>
    <row r="214" spans="1:39" ht="24" customHeight="1">
      <c r="A214" s="13"/>
      <c r="B214" s="26">
        <f>IF(A214="","",AL214)</f>
      </c>
      <c r="C214" s="27">
        <f t="shared" si="63"/>
      </c>
      <c r="D214" s="22">
        <f>IF(A214="","",VLOOKUP(A214,JAN13_DB!$A:$H,2,FALSE))</f>
      </c>
      <c r="E214" s="22">
        <f>IF(A214="","",VLOOKUP(A214,JAN13_DB!$A:$H,3,FALSE))</f>
      </c>
      <c r="F214" s="21">
        <f>IF(A214="","",VLOOKUP(A214,JAN13_DB!$A:$H,4,FALSE))</f>
      </c>
      <c r="G214" s="21">
        <f>IF(A214="","",VLOOKUP(A214,JAN13_DB!$A:$H,5,FALSE))</f>
      </c>
      <c r="H214" s="21">
        <f>IF(A214="","",VLOOKUP(A214,JAN13_DB!$A:$H,6,FALSE))</f>
      </c>
      <c r="I214" s="21">
        <f>IF(A214="","",VLOOKUP(A214,JAN13_DB!$A:$H,7,FALSE))</f>
      </c>
      <c r="J214" s="14">
        <f>IF(A214="","",IF(VLOOKUP(A214,JAN13_DB!$A:$H,8,FALSE)=0,"",VLOOKUP(A214,JAN13_DB!$A:$H,8,FALSE)))</f>
      </c>
      <c r="L214" s="3">
        <f t="shared" si="45"/>
      </c>
      <c r="M214" s="3">
        <f t="shared" si="46"/>
      </c>
      <c r="N214" s="3">
        <f t="shared" si="47"/>
      </c>
      <c r="O214" s="3">
        <f t="shared" si="48"/>
      </c>
      <c r="P214" s="3">
        <f t="shared" si="49"/>
      </c>
      <c r="Q214" s="3">
        <f t="shared" si="50"/>
      </c>
      <c r="R214" s="3">
        <f t="shared" si="51"/>
      </c>
      <c r="S214" s="3">
        <f t="shared" si="52"/>
      </c>
      <c r="T214" s="3">
        <f t="shared" si="53"/>
      </c>
      <c r="U214" s="3">
        <f t="shared" si="54"/>
      </c>
      <c r="V214" s="3">
        <f t="shared" si="55"/>
      </c>
      <c r="W214" s="3">
        <f t="shared" si="56"/>
      </c>
      <c r="X214" s="3">
        <f t="shared" si="57"/>
      </c>
      <c r="Y214" s="3">
        <f t="shared" si="58"/>
      </c>
      <c r="Z214" s="10" t="e">
        <f>VLOOKUP(RIGHT(LEFT(A214,3),1),'JAN_変換'!$A$2:$B$11,2,FALSE)</f>
        <v>#N/A</v>
      </c>
      <c r="AA214" s="10">
        <f t="shared" si="59"/>
      </c>
      <c r="AB214" s="10">
        <f t="shared" si="60"/>
      </c>
      <c r="AC214" s="10" t="e">
        <f>VLOOKUP(RIGHT(LEFT(A214,6),1),'JAN_変換'!$A$2:$B$11,2,FALSE)</f>
        <v>#N/A</v>
      </c>
      <c r="AD214" s="10" t="e">
        <f>VLOOKUP(RIGHT(LEFT(A214,7),1),'JAN_変換'!$A$2:$B$11,2,FALSE)</f>
        <v>#N/A</v>
      </c>
      <c r="AE214" s="10" t="e">
        <f>VLOOKUP(RIGHT(LEFT(A214,8),1),'JAN_変換'!$C$2:$D$11,2,FALSE)</f>
        <v>#N/A</v>
      </c>
      <c r="AF214" s="10" t="e">
        <f>VLOOKUP(RIGHT(LEFT(A214,9),1),'JAN_変換'!$C$2:$D$11,2,FALSE)</f>
        <v>#N/A</v>
      </c>
      <c r="AG214" s="10" t="e">
        <f>VLOOKUP(RIGHT(LEFT(A214,10),1),'JAN_変換'!$C$2:$D$11,2,FALSE)</f>
        <v>#N/A</v>
      </c>
      <c r="AH214" s="10" t="e">
        <f>VLOOKUP(RIGHT(LEFT(A214,11),1),'JAN_変換'!$C$2:$D$11,2,FALSE)</f>
        <v>#N/A</v>
      </c>
      <c r="AI214" s="10" t="e">
        <f>VLOOKUP(RIGHT(LEFT(A214,12),1),'JAN_変換'!$C$2:$D$11,2,FALSE)</f>
        <v>#N/A</v>
      </c>
      <c r="AJ214" s="10" t="e">
        <f>VLOOKUP(RIGHT(LEFT(A214,13),1),'JAN_変換'!$C$2:$D$11,2,FALSE)</f>
        <v>#N/A</v>
      </c>
      <c r="AL214" s="3" t="e">
        <f t="shared" si="61"/>
        <v>#N/A</v>
      </c>
      <c r="AM214" s="3" t="e">
        <f t="shared" si="62"/>
        <v>#VALUE!</v>
      </c>
    </row>
    <row r="215" spans="1:39" ht="24" customHeight="1">
      <c r="A215" s="13"/>
      <c r="B215" s="26">
        <f>IF(A215="","",AL215)</f>
      </c>
      <c r="C215" s="27">
        <f t="shared" si="63"/>
      </c>
      <c r="D215" s="22">
        <f>IF(A215="","",VLOOKUP(A215,JAN13_DB!$A:$H,2,FALSE))</f>
      </c>
      <c r="E215" s="22">
        <f>IF(A215="","",VLOOKUP(A215,JAN13_DB!$A:$H,3,FALSE))</f>
      </c>
      <c r="F215" s="21">
        <f>IF(A215="","",VLOOKUP(A215,JAN13_DB!$A:$H,4,FALSE))</f>
      </c>
      <c r="G215" s="21">
        <f>IF(A215="","",VLOOKUP(A215,JAN13_DB!$A:$H,5,FALSE))</f>
      </c>
      <c r="H215" s="21">
        <f>IF(A215="","",VLOOKUP(A215,JAN13_DB!$A:$H,6,FALSE))</f>
      </c>
      <c r="I215" s="21">
        <f>IF(A215="","",VLOOKUP(A215,JAN13_DB!$A:$H,7,FALSE))</f>
      </c>
      <c r="J215" s="14">
        <f>IF(A215="","",IF(VLOOKUP(A215,JAN13_DB!$A:$H,8,FALSE)=0,"",VLOOKUP(A215,JAN13_DB!$A:$H,8,FALSE)))</f>
      </c>
      <c r="L215" s="3">
        <f t="shared" si="45"/>
      </c>
      <c r="M215" s="3">
        <f t="shared" si="46"/>
      </c>
      <c r="N215" s="3">
        <f t="shared" si="47"/>
      </c>
      <c r="O215" s="3">
        <f t="shared" si="48"/>
      </c>
      <c r="P215" s="3">
        <f t="shared" si="49"/>
      </c>
      <c r="Q215" s="3">
        <f t="shared" si="50"/>
      </c>
      <c r="R215" s="3">
        <f t="shared" si="51"/>
      </c>
      <c r="S215" s="3">
        <f t="shared" si="52"/>
      </c>
      <c r="T215" s="3">
        <f t="shared" si="53"/>
      </c>
      <c r="U215" s="3">
        <f t="shared" si="54"/>
      </c>
      <c r="V215" s="3">
        <f t="shared" si="55"/>
      </c>
      <c r="W215" s="3">
        <f t="shared" si="56"/>
      </c>
      <c r="X215" s="3">
        <f t="shared" si="57"/>
      </c>
      <c r="Y215" s="3">
        <f t="shared" si="58"/>
      </c>
      <c r="Z215" s="10" t="e">
        <f>VLOOKUP(RIGHT(LEFT(A215,3),1),'JAN_変換'!$A$2:$B$11,2,FALSE)</f>
        <v>#N/A</v>
      </c>
      <c r="AA215" s="10">
        <f t="shared" si="59"/>
      </c>
      <c r="AB215" s="10">
        <f t="shared" si="60"/>
      </c>
      <c r="AC215" s="10" t="e">
        <f>VLOOKUP(RIGHT(LEFT(A215,6),1),'JAN_変換'!$A$2:$B$11,2,FALSE)</f>
        <v>#N/A</v>
      </c>
      <c r="AD215" s="10" t="e">
        <f>VLOOKUP(RIGHT(LEFT(A215,7),1),'JAN_変換'!$A$2:$B$11,2,FALSE)</f>
        <v>#N/A</v>
      </c>
      <c r="AE215" s="10" t="e">
        <f>VLOOKUP(RIGHT(LEFT(A215,8),1),'JAN_変換'!$C$2:$D$11,2,FALSE)</f>
        <v>#N/A</v>
      </c>
      <c r="AF215" s="10" t="e">
        <f>VLOOKUP(RIGHT(LEFT(A215,9),1),'JAN_変換'!$C$2:$D$11,2,FALSE)</f>
        <v>#N/A</v>
      </c>
      <c r="AG215" s="10" t="e">
        <f>VLOOKUP(RIGHT(LEFT(A215,10),1),'JAN_変換'!$C$2:$D$11,2,FALSE)</f>
        <v>#N/A</v>
      </c>
      <c r="AH215" s="10" t="e">
        <f>VLOOKUP(RIGHT(LEFT(A215,11),1),'JAN_変換'!$C$2:$D$11,2,FALSE)</f>
        <v>#N/A</v>
      </c>
      <c r="AI215" s="10" t="e">
        <f>VLOOKUP(RIGHT(LEFT(A215,12),1),'JAN_変換'!$C$2:$D$11,2,FALSE)</f>
        <v>#N/A</v>
      </c>
      <c r="AJ215" s="10" t="e">
        <f>VLOOKUP(RIGHT(LEFT(A215,13),1),'JAN_変換'!$C$2:$D$11,2,FALSE)</f>
        <v>#N/A</v>
      </c>
      <c r="AL215" s="3" t="e">
        <f t="shared" si="61"/>
        <v>#N/A</v>
      </c>
      <c r="AM215" s="3" t="e">
        <f t="shared" si="62"/>
        <v>#VALUE!</v>
      </c>
    </row>
    <row r="216" spans="1:39" ht="24" customHeight="1">
      <c r="A216" s="13"/>
      <c r="B216" s="26">
        <f>IF(A216="","",AL216)</f>
      </c>
      <c r="C216" s="27">
        <f t="shared" si="63"/>
      </c>
      <c r="D216" s="22">
        <f>IF(A216="","",VLOOKUP(A216,JAN13_DB!$A:$H,2,FALSE))</f>
      </c>
      <c r="E216" s="22">
        <f>IF(A216="","",VLOOKUP(A216,JAN13_DB!$A:$H,3,FALSE))</f>
      </c>
      <c r="F216" s="21">
        <f>IF(A216="","",VLOOKUP(A216,JAN13_DB!$A:$H,4,FALSE))</f>
      </c>
      <c r="G216" s="21">
        <f>IF(A216="","",VLOOKUP(A216,JAN13_DB!$A:$H,5,FALSE))</f>
      </c>
      <c r="H216" s="21">
        <f>IF(A216="","",VLOOKUP(A216,JAN13_DB!$A:$H,6,FALSE))</f>
      </c>
      <c r="I216" s="21">
        <f>IF(A216="","",VLOOKUP(A216,JAN13_DB!$A:$H,7,FALSE))</f>
      </c>
      <c r="J216" s="14">
        <f>IF(A216="","",IF(VLOOKUP(A216,JAN13_DB!$A:$H,8,FALSE)=0,"",VLOOKUP(A216,JAN13_DB!$A:$H,8,FALSE)))</f>
      </c>
      <c r="L216" s="3">
        <f t="shared" si="45"/>
      </c>
      <c r="M216" s="3">
        <f t="shared" si="46"/>
      </c>
      <c r="N216" s="3">
        <f t="shared" si="47"/>
      </c>
      <c r="O216" s="3">
        <f t="shared" si="48"/>
      </c>
      <c r="P216" s="3">
        <f t="shared" si="49"/>
      </c>
      <c r="Q216" s="3">
        <f t="shared" si="50"/>
      </c>
      <c r="R216" s="3">
        <f t="shared" si="51"/>
      </c>
      <c r="S216" s="3">
        <f t="shared" si="52"/>
      </c>
      <c r="T216" s="3">
        <f t="shared" si="53"/>
      </c>
      <c r="U216" s="3">
        <f t="shared" si="54"/>
      </c>
      <c r="V216" s="3">
        <f t="shared" si="55"/>
      </c>
      <c r="W216" s="3">
        <f t="shared" si="56"/>
      </c>
      <c r="X216" s="3">
        <f t="shared" si="57"/>
      </c>
      <c r="Y216" s="3">
        <f t="shared" si="58"/>
      </c>
      <c r="Z216" s="10" t="e">
        <f>VLOOKUP(RIGHT(LEFT(A216,3),1),'JAN_変換'!$A$2:$B$11,2,FALSE)</f>
        <v>#N/A</v>
      </c>
      <c r="AA216" s="10">
        <f t="shared" si="59"/>
      </c>
      <c r="AB216" s="10">
        <f t="shared" si="60"/>
      </c>
      <c r="AC216" s="10" t="e">
        <f>VLOOKUP(RIGHT(LEFT(A216,6),1),'JAN_変換'!$A$2:$B$11,2,FALSE)</f>
        <v>#N/A</v>
      </c>
      <c r="AD216" s="10" t="e">
        <f>VLOOKUP(RIGHT(LEFT(A216,7),1),'JAN_変換'!$A$2:$B$11,2,FALSE)</f>
        <v>#N/A</v>
      </c>
      <c r="AE216" s="10" t="e">
        <f>VLOOKUP(RIGHT(LEFT(A216,8),1),'JAN_変換'!$C$2:$D$11,2,FALSE)</f>
        <v>#N/A</v>
      </c>
      <c r="AF216" s="10" t="e">
        <f>VLOOKUP(RIGHT(LEFT(A216,9),1),'JAN_変換'!$C$2:$D$11,2,FALSE)</f>
        <v>#N/A</v>
      </c>
      <c r="AG216" s="10" t="e">
        <f>VLOOKUP(RIGHT(LEFT(A216,10),1),'JAN_変換'!$C$2:$D$11,2,FALSE)</f>
        <v>#N/A</v>
      </c>
      <c r="AH216" s="10" t="e">
        <f>VLOOKUP(RIGHT(LEFT(A216,11),1),'JAN_変換'!$C$2:$D$11,2,FALSE)</f>
        <v>#N/A</v>
      </c>
      <c r="AI216" s="10" t="e">
        <f>VLOOKUP(RIGHT(LEFT(A216,12),1),'JAN_変換'!$C$2:$D$11,2,FALSE)</f>
        <v>#N/A</v>
      </c>
      <c r="AJ216" s="10" t="e">
        <f>VLOOKUP(RIGHT(LEFT(A216,13),1),'JAN_変換'!$C$2:$D$11,2,FALSE)</f>
        <v>#N/A</v>
      </c>
      <c r="AL216" s="3" t="e">
        <f t="shared" si="61"/>
        <v>#N/A</v>
      </c>
      <c r="AM216" s="3" t="e">
        <f t="shared" si="62"/>
        <v>#VALUE!</v>
      </c>
    </row>
    <row r="217" spans="1:39" ht="24" customHeight="1">
      <c r="A217" s="13"/>
      <c r="B217" s="26">
        <f>IF(A217="","",AL217)</f>
      </c>
      <c r="C217" s="27">
        <f t="shared" si="63"/>
      </c>
      <c r="D217" s="22">
        <f>IF(A217="","",VLOOKUP(A217,JAN13_DB!$A:$H,2,FALSE))</f>
      </c>
      <c r="E217" s="22">
        <f>IF(A217="","",VLOOKUP(A217,JAN13_DB!$A:$H,3,FALSE))</f>
      </c>
      <c r="F217" s="21">
        <f>IF(A217="","",VLOOKUP(A217,JAN13_DB!$A:$H,4,FALSE))</f>
      </c>
      <c r="G217" s="21">
        <f>IF(A217="","",VLOOKUP(A217,JAN13_DB!$A:$H,5,FALSE))</f>
      </c>
      <c r="H217" s="21">
        <f>IF(A217="","",VLOOKUP(A217,JAN13_DB!$A:$H,6,FALSE))</f>
      </c>
      <c r="I217" s="21">
        <f>IF(A217="","",VLOOKUP(A217,JAN13_DB!$A:$H,7,FALSE))</f>
      </c>
      <c r="J217" s="14">
        <f>IF(A217="","",IF(VLOOKUP(A217,JAN13_DB!$A:$H,8,FALSE)=0,"",VLOOKUP(A217,JAN13_DB!$A:$H,8,FALSE)))</f>
      </c>
      <c r="L217" s="3">
        <f t="shared" si="45"/>
      </c>
      <c r="M217" s="3">
        <f t="shared" si="46"/>
      </c>
      <c r="N217" s="3">
        <f t="shared" si="47"/>
      </c>
      <c r="O217" s="3">
        <f t="shared" si="48"/>
      </c>
      <c r="P217" s="3">
        <f t="shared" si="49"/>
      </c>
      <c r="Q217" s="3">
        <f t="shared" si="50"/>
      </c>
      <c r="R217" s="3">
        <f t="shared" si="51"/>
      </c>
      <c r="S217" s="3">
        <f t="shared" si="52"/>
      </c>
      <c r="T217" s="3">
        <f t="shared" si="53"/>
      </c>
      <c r="U217" s="3">
        <f t="shared" si="54"/>
      </c>
      <c r="V217" s="3">
        <f t="shared" si="55"/>
      </c>
      <c r="W217" s="3">
        <f t="shared" si="56"/>
      </c>
      <c r="X217" s="3">
        <f t="shared" si="57"/>
      </c>
      <c r="Y217" s="3">
        <f t="shared" si="58"/>
      </c>
      <c r="Z217" s="10" t="e">
        <f>VLOOKUP(RIGHT(LEFT(A217,3),1),'JAN_変換'!$A$2:$B$11,2,FALSE)</f>
        <v>#N/A</v>
      </c>
      <c r="AA217" s="10">
        <f t="shared" si="59"/>
      </c>
      <c r="AB217" s="10">
        <f t="shared" si="60"/>
      </c>
      <c r="AC217" s="10" t="e">
        <f>VLOOKUP(RIGHT(LEFT(A217,6),1),'JAN_変換'!$A$2:$B$11,2,FALSE)</f>
        <v>#N/A</v>
      </c>
      <c r="AD217" s="10" t="e">
        <f>VLOOKUP(RIGHT(LEFT(A217,7),1),'JAN_変換'!$A$2:$B$11,2,FALSE)</f>
        <v>#N/A</v>
      </c>
      <c r="AE217" s="10" t="e">
        <f>VLOOKUP(RIGHT(LEFT(A217,8),1),'JAN_変換'!$C$2:$D$11,2,FALSE)</f>
        <v>#N/A</v>
      </c>
      <c r="AF217" s="10" t="e">
        <f>VLOOKUP(RIGHT(LEFT(A217,9),1),'JAN_変換'!$C$2:$D$11,2,FALSE)</f>
        <v>#N/A</v>
      </c>
      <c r="AG217" s="10" t="e">
        <f>VLOOKUP(RIGHT(LEFT(A217,10),1),'JAN_変換'!$C$2:$D$11,2,FALSE)</f>
        <v>#N/A</v>
      </c>
      <c r="AH217" s="10" t="e">
        <f>VLOOKUP(RIGHT(LEFT(A217,11),1),'JAN_変換'!$C$2:$D$11,2,FALSE)</f>
        <v>#N/A</v>
      </c>
      <c r="AI217" s="10" t="e">
        <f>VLOOKUP(RIGHT(LEFT(A217,12),1),'JAN_変換'!$C$2:$D$11,2,FALSE)</f>
        <v>#N/A</v>
      </c>
      <c r="AJ217" s="10" t="e">
        <f>VLOOKUP(RIGHT(LEFT(A217,13),1),'JAN_変換'!$C$2:$D$11,2,FALSE)</f>
        <v>#N/A</v>
      </c>
      <c r="AL217" s="3" t="e">
        <f t="shared" si="61"/>
        <v>#N/A</v>
      </c>
      <c r="AM217" s="3" t="e">
        <f t="shared" si="62"/>
        <v>#VALUE!</v>
      </c>
    </row>
    <row r="218" spans="1:39" ht="24" customHeight="1">
      <c r="A218" s="13"/>
      <c r="B218" s="26">
        <f>IF(A218="","",AL218)</f>
      </c>
      <c r="C218" s="27">
        <f t="shared" si="63"/>
      </c>
      <c r="D218" s="22">
        <f>IF(A218="","",VLOOKUP(A218,JAN13_DB!$A:$H,2,FALSE))</f>
      </c>
      <c r="E218" s="22">
        <f>IF(A218="","",VLOOKUP(A218,JAN13_DB!$A:$H,3,FALSE))</f>
      </c>
      <c r="F218" s="21">
        <f>IF(A218="","",VLOOKUP(A218,JAN13_DB!$A:$H,4,FALSE))</f>
      </c>
      <c r="G218" s="21">
        <f>IF(A218="","",VLOOKUP(A218,JAN13_DB!$A:$H,5,FALSE))</f>
      </c>
      <c r="H218" s="21">
        <f>IF(A218="","",VLOOKUP(A218,JAN13_DB!$A:$H,6,FALSE))</f>
      </c>
      <c r="I218" s="21">
        <f>IF(A218="","",VLOOKUP(A218,JAN13_DB!$A:$H,7,FALSE))</f>
      </c>
      <c r="J218" s="14">
        <f>IF(A218="","",IF(VLOOKUP(A218,JAN13_DB!$A:$H,8,FALSE)=0,"",VLOOKUP(A218,JAN13_DB!$A:$H,8,FALSE)))</f>
      </c>
      <c r="L218" s="3">
        <f t="shared" si="45"/>
      </c>
      <c r="M218" s="3">
        <f t="shared" si="46"/>
      </c>
      <c r="N218" s="3">
        <f t="shared" si="47"/>
      </c>
      <c r="O218" s="3">
        <f t="shared" si="48"/>
      </c>
      <c r="P218" s="3">
        <f t="shared" si="49"/>
      </c>
      <c r="Q218" s="3">
        <f t="shared" si="50"/>
      </c>
      <c r="R218" s="3">
        <f t="shared" si="51"/>
      </c>
      <c r="S218" s="3">
        <f t="shared" si="52"/>
      </c>
      <c r="T218" s="3">
        <f t="shared" si="53"/>
      </c>
      <c r="U218" s="3">
        <f t="shared" si="54"/>
      </c>
      <c r="V218" s="3">
        <f t="shared" si="55"/>
      </c>
      <c r="W218" s="3">
        <f t="shared" si="56"/>
      </c>
      <c r="X218" s="3">
        <f t="shared" si="57"/>
      </c>
      <c r="Y218" s="3">
        <f t="shared" si="58"/>
      </c>
      <c r="Z218" s="10" t="e">
        <f>VLOOKUP(RIGHT(LEFT(A218,3),1),'JAN_変換'!$A$2:$B$11,2,FALSE)</f>
        <v>#N/A</v>
      </c>
      <c r="AA218" s="10">
        <f t="shared" si="59"/>
      </c>
      <c r="AB218" s="10">
        <f t="shared" si="60"/>
      </c>
      <c r="AC218" s="10" t="e">
        <f>VLOOKUP(RIGHT(LEFT(A218,6),1),'JAN_変換'!$A$2:$B$11,2,FALSE)</f>
        <v>#N/A</v>
      </c>
      <c r="AD218" s="10" t="e">
        <f>VLOOKUP(RIGHT(LEFT(A218,7),1),'JAN_変換'!$A$2:$B$11,2,FALSE)</f>
        <v>#N/A</v>
      </c>
      <c r="AE218" s="10" t="e">
        <f>VLOOKUP(RIGHT(LEFT(A218,8),1),'JAN_変換'!$C$2:$D$11,2,FALSE)</f>
        <v>#N/A</v>
      </c>
      <c r="AF218" s="10" t="e">
        <f>VLOOKUP(RIGHT(LEFT(A218,9),1),'JAN_変換'!$C$2:$D$11,2,FALSE)</f>
        <v>#N/A</v>
      </c>
      <c r="AG218" s="10" t="e">
        <f>VLOOKUP(RIGHT(LEFT(A218,10),1),'JAN_変換'!$C$2:$D$11,2,FALSE)</f>
        <v>#N/A</v>
      </c>
      <c r="AH218" s="10" t="e">
        <f>VLOOKUP(RIGHT(LEFT(A218,11),1),'JAN_変換'!$C$2:$D$11,2,FALSE)</f>
        <v>#N/A</v>
      </c>
      <c r="AI218" s="10" t="e">
        <f>VLOOKUP(RIGHT(LEFT(A218,12),1),'JAN_変換'!$C$2:$D$11,2,FALSE)</f>
        <v>#N/A</v>
      </c>
      <c r="AJ218" s="10" t="e">
        <f>VLOOKUP(RIGHT(LEFT(A218,13),1),'JAN_変換'!$C$2:$D$11,2,FALSE)</f>
        <v>#N/A</v>
      </c>
      <c r="AL218" s="3" t="e">
        <f t="shared" si="61"/>
        <v>#N/A</v>
      </c>
      <c r="AM218" s="3" t="e">
        <f t="shared" si="62"/>
        <v>#VALUE!</v>
      </c>
    </row>
    <row r="219" spans="1:39" ht="24" customHeight="1">
      <c r="A219" s="13"/>
      <c r="B219" s="26">
        <f>IF(A219="","",AL219)</f>
      </c>
      <c r="C219" s="27">
        <f t="shared" si="63"/>
      </c>
      <c r="D219" s="22">
        <f>IF(A219="","",VLOOKUP(A219,JAN13_DB!$A:$H,2,FALSE))</f>
      </c>
      <c r="E219" s="22">
        <f>IF(A219="","",VLOOKUP(A219,JAN13_DB!$A:$H,3,FALSE))</f>
      </c>
      <c r="F219" s="21">
        <f>IF(A219="","",VLOOKUP(A219,JAN13_DB!$A:$H,4,FALSE))</f>
      </c>
      <c r="G219" s="21">
        <f>IF(A219="","",VLOOKUP(A219,JAN13_DB!$A:$H,5,FALSE))</f>
      </c>
      <c r="H219" s="21">
        <f>IF(A219="","",VLOOKUP(A219,JAN13_DB!$A:$H,6,FALSE))</f>
      </c>
      <c r="I219" s="21">
        <f>IF(A219="","",VLOOKUP(A219,JAN13_DB!$A:$H,7,FALSE))</f>
      </c>
      <c r="J219" s="14">
        <f>IF(A219="","",IF(VLOOKUP(A219,JAN13_DB!$A:$H,8,FALSE)=0,"",VLOOKUP(A219,JAN13_DB!$A:$H,8,FALSE)))</f>
      </c>
      <c r="L219" s="3">
        <f t="shared" si="45"/>
      </c>
      <c r="M219" s="3">
        <f t="shared" si="46"/>
      </c>
      <c r="N219" s="3">
        <f t="shared" si="47"/>
      </c>
      <c r="O219" s="3">
        <f t="shared" si="48"/>
      </c>
      <c r="P219" s="3">
        <f t="shared" si="49"/>
      </c>
      <c r="Q219" s="3">
        <f t="shared" si="50"/>
      </c>
      <c r="R219" s="3">
        <f t="shared" si="51"/>
      </c>
      <c r="S219" s="3">
        <f t="shared" si="52"/>
      </c>
      <c r="T219" s="3">
        <f t="shared" si="53"/>
      </c>
      <c r="U219" s="3">
        <f t="shared" si="54"/>
      </c>
      <c r="V219" s="3">
        <f t="shared" si="55"/>
      </c>
      <c r="W219" s="3">
        <f t="shared" si="56"/>
      </c>
      <c r="X219" s="3">
        <f t="shared" si="57"/>
      </c>
      <c r="Y219" s="3">
        <f t="shared" si="58"/>
      </c>
      <c r="Z219" s="10" t="e">
        <f>VLOOKUP(RIGHT(LEFT(A219,3),1),'JAN_変換'!$A$2:$B$11,2,FALSE)</f>
        <v>#N/A</v>
      </c>
      <c r="AA219" s="10">
        <f t="shared" si="59"/>
      </c>
      <c r="AB219" s="10">
        <f t="shared" si="60"/>
      </c>
      <c r="AC219" s="10" t="e">
        <f>VLOOKUP(RIGHT(LEFT(A219,6),1),'JAN_変換'!$A$2:$B$11,2,FALSE)</f>
        <v>#N/A</v>
      </c>
      <c r="AD219" s="10" t="e">
        <f>VLOOKUP(RIGHT(LEFT(A219,7),1),'JAN_変換'!$A$2:$B$11,2,FALSE)</f>
        <v>#N/A</v>
      </c>
      <c r="AE219" s="10" t="e">
        <f>VLOOKUP(RIGHT(LEFT(A219,8),1),'JAN_変換'!$C$2:$D$11,2,FALSE)</f>
        <v>#N/A</v>
      </c>
      <c r="AF219" s="10" t="e">
        <f>VLOOKUP(RIGHT(LEFT(A219,9),1),'JAN_変換'!$C$2:$D$11,2,FALSE)</f>
        <v>#N/A</v>
      </c>
      <c r="AG219" s="10" t="e">
        <f>VLOOKUP(RIGHT(LEFT(A219,10),1),'JAN_変換'!$C$2:$D$11,2,FALSE)</f>
        <v>#N/A</v>
      </c>
      <c r="AH219" s="10" t="e">
        <f>VLOOKUP(RIGHT(LEFT(A219,11),1),'JAN_変換'!$C$2:$D$11,2,FALSE)</f>
        <v>#N/A</v>
      </c>
      <c r="AI219" s="10" t="e">
        <f>VLOOKUP(RIGHT(LEFT(A219,12),1),'JAN_変換'!$C$2:$D$11,2,FALSE)</f>
        <v>#N/A</v>
      </c>
      <c r="AJ219" s="10" t="e">
        <f>VLOOKUP(RIGHT(LEFT(A219,13),1),'JAN_変換'!$C$2:$D$11,2,FALSE)</f>
        <v>#N/A</v>
      </c>
      <c r="AL219" s="3" t="e">
        <f t="shared" si="61"/>
        <v>#N/A</v>
      </c>
      <c r="AM219" s="3" t="e">
        <f t="shared" si="62"/>
        <v>#VALUE!</v>
      </c>
    </row>
    <row r="220" spans="1:39" ht="24" customHeight="1">
      <c r="A220" s="13"/>
      <c r="B220" s="26">
        <f>IF(A220="","",AL220)</f>
      </c>
      <c r="C220" s="27">
        <f t="shared" si="63"/>
      </c>
      <c r="D220" s="22">
        <f>IF(A220="","",VLOOKUP(A220,JAN13_DB!$A:$H,2,FALSE))</f>
      </c>
      <c r="E220" s="22">
        <f>IF(A220="","",VLOOKUP(A220,JAN13_DB!$A:$H,3,FALSE))</f>
      </c>
      <c r="F220" s="21">
        <f>IF(A220="","",VLOOKUP(A220,JAN13_DB!$A:$H,4,FALSE))</f>
      </c>
      <c r="G220" s="21">
        <f>IF(A220="","",VLOOKUP(A220,JAN13_DB!$A:$H,5,FALSE))</f>
      </c>
      <c r="H220" s="21">
        <f>IF(A220="","",VLOOKUP(A220,JAN13_DB!$A:$H,6,FALSE))</f>
      </c>
      <c r="I220" s="21">
        <f>IF(A220="","",VLOOKUP(A220,JAN13_DB!$A:$H,7,FALSE))</f>
      </c>
      <c r="J220" s="14">
        <f>IF(A220="","",IF(VLOOKUP(A220,JAN13_DB!$A:$H,8,FALSE)=0,"",VLOOKUP(A220,JAN13_DB!$A:$H,8,FALSE)))</f>
      </c>
      <c r="L220" s="3">
        <f t="shared" si="45"/>
      </c>
      <c r="M220" s="3">
        <f t="shared" si="46"/>
      </c>
      <c r="N220" s="3">
        <f t="shared" si="47"/>
      </c>
      <c r="O220" s="3">
        <f t="shared" si="48"/>
      </c>
      <c r="P220" s="3">
        <f t="shared" si="49"/>
      </c>
      <c r="Q220" s="3">
        <f t="shared" si="50"/>
      </c>
      <c r="R220" s="3">
        <f t="shared" si="51"/>
      </c>
      <c r="S220" s="3">
        <f t="shared" si="52"/>
      </c>
      <c r="T220" s="3">
        <f t="shared" si="53"/>
      </c>
      <c r="U220" s="3">
        <f t="shared" si="54"/>
      </c>
      <c r="V220" s="3">
        <f t="shared" si="55"/>
      </c>
      <c r="W220" s="3">
        <f t="shared" si="56"/>
      </c>
      <c r="X220" s="3">
        <f t="shared" si="57"/>
      </c>
      <c r="Y220" s="3">
        <f t="shared" si="58"/>
      </c>
      <c r="Z220" s="10" t="e">
        <f>VLOOKUP(RIGHT(LEFT(A220,3),1),'JAN_変換'!$A$2:$B$11,2,FALSE)</f>
        <v>#N/A</v>
      </c>
      <c r="AA220" s="10">
        <f t="shared" si="59"/>
      </c>
      <c r="AB220" s="10">
        <f t="shared" si="60"/>
      </c>
      <c r="AC220" s="10" t="e">
        <f>VLOOKUP(RIGHT(LEFT(A220,6),1),'JAN_変換'!$A$2:$B$11,2,FALSE)</f>
        <v>#N/A</v>
      </c>
      <c r="AD220" s="10" t="e">
        <f>VLOOKUP(RIGHT(LEFT(A220,7),1),'JAN_変換'!$A$2:$B$11,2,FALSE)</f>
        <v>#N/A</v>
      </c>
      <c r="AE220" s="10" t="e">
        <f>VLOOKUP(RIGHT(LEFT(A220,8),1),'JAN_変換'!$C$2:$D$11,2,FALSE)</f>
        <v>#N/A</v>
      </c>
      <c r="AF220" s="10" t="e">
        <f>VLOOKUP(RIGHT(LEFT(A220,9),1),'JAN_変換'!$C$2:$D$11,2,FALSE)</f>
        <v>#N/A</v>
      </c>
      <c r="AG220" s="10" t="e">
        <f>VLOOKUP(RIGHT(LEFT(A220,10),1),'JAN_変換'!$C$2:$D$11,2,FALSE)</f>
        <v>#N/A</v>
      </c>
      <c r="AH220" s="10" t="e">
        <f>VLOOKUP(RIGHT(LEFT(A220,11),1),'JAN_変換'!$C$2:$D$11,2,FALSE)</f>
        <v>#N/A</v>
      </c>
      <c r="AI220" s="10" t="e">
        <f>VLOOKUP(RIGHT(LEFT(A220,12),1),'JAN_変換'!$C$2:$D$11,2,FALSE)</f>
        <v>#N/A</v>
      </c>
      <c r="AJ220" s="10" t="e">
        <f>VLOOKUP(RIGHT(LEFT(A220,13),1),'JAN_変換'!$C$2:$D$11,2,FALSE)</f>
        <v>#N/A</v>
      </c>
      <c r="AL220" s="3" t="e">
        <f t="shared" si="61"/>
        <v>#N/A</v>
      </c>
      <c r="AM220" s="3" t="e">
        <f t="shared" si="62"/>
        <v>#VALUE!</v>
      </c>
    </row>
    <row r="221" ht="13.5">
      <c r="C221" s="29"/>
    </row>
    <row r="222" ht="13.5">
      <c r="C222" s="29"/>
    </row>
    <row r="223" ht="13.5">
      <c r="C223" s="29"/>
    </row>
    <row r="224" ht="13.5">
      <c r="C224" s="29"/>
    </row>
    <row r="225" ht="13.5">
      <c r="C225" s="29"/>
    </row>
    <row r="226" ht="13.5">
      <c r="C226" s="29"/>
    </row>
    <row r="227" ht="13.5">
      <c r="C227" s="29"/>
    </row>
    <row r="228" ht="13.5">
      <c r="C228" s="29"/>
    </row>
    <row r="229" ht="13.5">
      <c r="C229" s="29"/>
    </row>
    <row r="230" ht="13.5">
      <c r="C230" s="29"/>
    </row>
    <row r="231" ht="13.5">
      <c r="C231" s="29"/>
    </row>
    <row r="232" ht="13.5">
      <c r="C232" s="29"/>
    </row>
    <row r="233" ht="13.5">
      <c r="C233" s="29"/>
    </row>
    <row r="234" ht="13.5">
      <c r="C234" s="29"/>
    </row>
    <row r="235" ht="13.5">
      <c r="C235" s="29"/>
    </row>
    <row r="236" ht="13.5">
      <c r="C236" s="29"/>
    </row>
    <row r="237" ht="13.5">
      <c r="C237" s="29"/>
    </row>
    <row r="238" ht="13.5">
      <c r="C238" s="29"/>
    </row>
    <row r="239" ht="13.5">
      <c r="C239" s="29"/>
    </row>
    <row r="240" ht="13.5">
      <c r="C240" s="29"/>
    </row>
    <row r="241" ht="13.5">
      <c r="C241" s="29"/>
    </row>
    <row r="242" ht="13.5">
      <c r="C242" s="29"/>
    </row>
    <row r="243" ht="13.5">
      <c r="C243" s="29"/>
    </row>
    <row r="244" ht="13.5">
      <c r="C244" s="29"/>
    </row>
    <row r="245" ht="13.5">
      <c r="C245" s="29"/>
    </row>
    <row r="246" ht="13.5">
      <c r="C246" s="29"/>
    </row>
    <row r="247" ht="13.5">
      <c r="C247" s="29"/>
    </row>
    <row r="248" ht="13.5">
      <c r="C248" s="29"/>
    </row>
    <row r="249" ht="13.5">
      <c r="C249" s="29"/>
    </row>
    <row r="250" ht="13.5">
      <c r="C250" s="29"/>
    </row>
    <row r="251" ht="13.5">
      <c r="C251" s="29"/>
    </row>
    <row r="252" ht="13.5">
      <c r="C252" s="29"/>
    </row>
    <row r="253" ht="13.5">
      <c r="C253" s="29"/>
    </row>
    <row r="254" ht="13.5">
      <c r="C254" s="29"/>
    </row>
    <row r="255" ht="13.5">
      <c r="C255" s="29"/>
    </row>
    <row r="256" ht="13.5">
      <c r="C256" s="29"/>
    </row>
    <row r="257" ht="13.5">
      <c r="C257" s="29"/>
    </row>
    <row r="258" ht="13.5">
      <c r="C258" s="29"/>
    </row>
    <row r="259" ht="13.5">
      <c r="C259" s="29"/>
    </row>
    <row r="260" ht="13.5">
      <c r="C260" s="29"/>
    </row>
    <row r="261" ht="13.5">
      <c r="C261" s="29"/>
    </row>
    <row r="262" ht="13.5">
      <c r="C262" s="29"/>
    </row>
    <row r="263" ht="13.5">
      <c r="C263" s="29"/>
    </row>
    <row r="264" ht="13.5">
      <c r="C264" s="29"/>
    </row>
    <row r="265" ht="13.5">
      <c r="C265" s="29"/>
    </row>
    <row r="266" ht="13.5">
      <c r="C266" s="29"/>
    </row>
    <row r="267" ht="13.5">
      <c r="C267" s="29"/>
    </row>
    <row r="268" ht="13.5">
      <c r="C268" s="29"/>
    </row>
    <row r="269" ht="13.5">
      <c r="C269" s="29"/>
    </row>
  </sheetData>
  <sheetProtection/>
  <printOptions/>
  <pageMargins left="0.3937007874015748" right="0" top="0.3937007874015748" bottom="0.3937007874015748" header="0.31496062992125984" footer="0.1968503937007874"/>
  <pageSetup blackAndWhite="1" errors="blank" horizontalDpi="300" verticalDpi="300" orientation="portrait" paperSize="9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3" customWidth="1"/>
    <col min="2" max="2" width="16.7109375" style="3" customWidth="1"/>
    <col min="3" max="3" width="4.421875" style="3" bestFit="1" customWidth="1"/>
    <col min="4" max="4" width="9.421875" style="3" customWidth="1"/>
    <col min="5" max="5" width="5.7109375" style="3" customWidth="1"/>
    <col min="6" max="6" width="21.28125" style="3" customWidth="1"/>
    <col min="7" max="9" width="5.57421875" style="3" customWidth="1"/>
    <col min="10" max="10" width="11.8515625" style="15" customWidth="1"/>
    <col min="11" max="11" width="9.7109375" style="3" customWidth="1"/>
    <col min="12" max="27" width="3.140625" style="3" customWidth="1"/>
    <col min="28" max="28" width="1.7109375" style="3" customWidth="1"/>
    <col min="29" max="29" width="17.7109375" style="3" bestFit="1" customWidth="1"/>
    <col min="30" max="30" width="4.00390625" style="3" customWidth="1"/>
    <col min="31" max="40" width="2.8515625" style="3" customWidth="1"/>
    <col min="41" max="16384" width="9.00390625" style="3" customWidth="1"/>
  </cols>
  <sheetData>
    <row r="1" spans="1:10" ht="13.5">
      <c r="A1" s="31" t="s">
        <v>61</v>
      </c>
      <c r="I1" s="15"/>
      <c r="J1" s="3"/>
    </row>
    <row r="2" spans="1:10" ht="13.5">
      <c r="A2" s="31" t="s">
        <v>56</v>
      </c>
      <c r="I2" s="15"/>
      <c r="J2" s="3"/>
    </row>
    <row r="3" spans="1:10" ht="17.25">
      <c r="A3" s="32" t="s">
        <v>52</v>
      </c>
      <c r="D3" s="4"/>
      <c r="E3" s="20"/>
      <c r="J3" s="16">
        <f ca="1">TODAY()</f>
        <v>41656</v>
      </c>
    </row>
    <row r="4" spans="1:30" ht="14.25">
      <c r="A4" s="5" t="s">
        <v>3</v>
      </c>
      <c r="B4" s="24" t="s">
        <v>0</v>
      </c>
      <c r="C4" s="33" t="s">
        <v>55</v>
      </c>
      <c r="D4" s="6" t="s">
        <v>1</v>
      </c>
      <c r="E4" s="6" t="s">
        <v>47</v>
      </c>
      <c r="F4" s="7" t="s">
        <v>2</v>
      </c>
      <c r="G4" s="8" t="s">
        <v>4</v>
      </c>
      <c r="H4" s="8" t="s">
        <v>45</v>
      </c>
      <c r="I4" s="8" t="s">
        <v>46</v>
      </c>
      <c r="J4" s="9" t="s">
        <v>51</v>
      </c>
      <c r="L4" s="23" t="s">
        <v>54</v>
      </c>
      <c r="M4" s="17"/>
      <c r="N4" s="17"/>
      <c r="O4" s="17"/>
      <c r="P4" s="17"/>
      <c r="Q4" s="17"/>
      <c r="R4" s="17"/>
      <c r="S4" s="17"/>
      <c r="T4" s="17" t="s">
        <v>37</v>
      </c>
      <c r="U4" s="17"/>
      <c r="V4" s="19"/>
      <c r="W4" s="19"/>
      <c r="X4" s="19"/>
      <c r="Y4" s="19"/>
      <c r="Z4" s="19"/>
      <c r="AA4" s="19"/>
      <c r="AB4" s="18"/>
      <c r="AC4" s="18"/>
      <c r="AD4" s="28" t="s">
        <v>53</v>
      </c>
    </row>
    <row r="5" spans="1:30" ht="24" customHeight="1">
      <c r="A5" s="11">
        <v>12345670</v>
      </c>
      <c r="B5" s="25" t="str">
        <f aca="true" t="shared" si="0" ref="B5:B68">IF(A5="","",AC5)</f>
        <v>(1234|UVWP)</v>
      </c>
      <c r="C5" s="27" t="str">
        <f>IF(A5="","",IF(S5=AD5,"-",AD5))</f>
        <v>-</v>
      </c>
      <c r="D5" s="21" t="str">
        <f>IF(A5="","",VLOOKUP(A5,JAN8_DB!$A:$H,2,FALSE))</f>
        <v>A食品</v>
      </c>
      <c r="E5" s="21" t="str">
        <f>IF(A5="","",VLOOKUP(A5,JAN8_DB!$A:$H,3,FALSE))</f>
        <v>食品</v>
      </c>
      <c r="F5" s="21" t="str">
        <f>IF(A5="","",VLOOKUP(A5,JAN8_DB!$A:$H,4,FALSE))</f>
        <v>醤油ラーメン</v>
      </c>
      <c r="G5" s="21">
        <f>IF(A5="","",VLOOKUP(A5,JAN8_DB!$A:$H,5,FALSE))</f>
        <v>150</v>
      </c>
      <c r="H5" s="21">
        <f>IF(A5="","",VLOOKUP(A5,JAN8_DB!$A:$H,6,FALSE))</f>
        <v>98</v>
      </c>
      <c r="I5" s="21">
        <f>IF(A5="","",VLOOKUP(A5,JAN8_DB!$A:$H,7,FALSE))</f>
        <v>60</v>
      </c>
      <c r="J5" s="12" t="str">
        <f>IF(A5="","",IF(VLOOKUP(A5,JAN8_DB!$A:$H,8,FALSE)=0,"",VLOOKUP(A5,JAN8_DB!$A:$H,8,FALSE)))</f>
        <v>【注意】賞味期限１か月</v>
      </c>
      <c r="L5" s="3" t="str">
        <f>LEFT(A5,1)</f>
        <v>1</v>
      </c>
      <c r="M5" s="3" t="str">
        <f>RIGHT(LEFT(A5,2),1)</f>
        <v>2</v>
      </c>
      <c r="N5" s="3" t="str">
        <f>RIGHT(LEFT(A5,3),1)</f>
        <v>3</v>
      </c>
      <c r="O5" s="3" t="str">
        <f>RIGHT(LEFT(A5,4),1)</f>
        <v>4</v>
      </c>
      <c r="P5" s="3" t="str">
        <f>RIGHT(LEFT(A5,5),1)</f>
        <v>5</v>
      </c>
      <c r="Q5" s="3" t="str">
        <f>RIGHT(LEFT(A5,6),1)</f>
        <v>6</v>
      </c>
      <c r="R5" s="3" t="str">
        <f>RIGHT(LEFT(A5,7),1)</f>
        <v>7</v>
      </c>
      <c r="S5" s="3" t="str">
        <f>RIGHT(LEFT(A5,8),1)</f>
        <v>0</v>
      </c>
      <c r="T5" s="3" t="str">
        <f>LEFT(A5,1)</f>
        <v>1</v>
      </c>
      <c r="U5" s="3" t="str">
        <f>RIGHT(LEFT(A5,2),1)</f>
        <v>2</v>
      </c>
      <c r="V5" s="3" t="str">
        <f>RIGHT(LEFT(A5,3),1)</f>
        <v>3</v>
      </c>
      <c r="W5" s="10" t="str">
        <f>RIGHT(LEFT(A5,4),1)</f>
        <v>4</v>
      </c>
      <c r="X5" s="10" t="str">
        <f>VLOOKUP(RIGHT(LEFT(A5,5),1),'JAN_変換'!$C$2:$D$11,2,FALSE)</f>
        <v>U</v>
      </c>
      <c r="Y5" s="10" t="str">
        <f>VLOOKUP(RIGHT(LEFT(A5,6),1),'JAN_変換'!$C$2:$D$11,2,FALSE)</f>
        <v>V</v>
      </c>
      <c r="Z5" s="10" t="str">
        <f>VLOOKUP(RIGHT(LEFT(A5,7),1),'JAN_変換'!$C$2:$D$11,2,FALSE)</f>
        <v>W</v>
      </c>
      <c r="AA5" s="10" t="str">
        <f>VLOOKUP(RIGHT(LEFT(A5,8),1),'JAN_変換'!$C$2:$D$11,2,FALSE)</f>
        <v>P</v>
      </c>
      <c r="AC5" s="3" t="str">
        <f>CONCATENATE("(",T5,U5,V5,W5,"|",X5,Y5,Z5,AA5,")")</f>
        <v>(1234|UVWP)</v>
      </c>
      <c r="AD5" s="3" t="str">
        <f>RIGHT(IF((10-MOD((L5+N5+P5+R5)*3+M5+O5+Q5,10))=10,0,10-MOD((L5+N5+P5+R5)*3+M5+O5+Q5,10)),1)</f>
        <v>0</v>
      </c>
    </row>
    <row r="6" spans="1:30" ht="24" customHeight="1">
      <c r="A6" s="13">
        <v>49123456</v>
      </c>
      <c r="B6" s="26" t="str">
        <f t="shared" si="0"/>
        <v>(4912|STUV)</v>
      </c>
      <c r="C6" s="27" t="str">
        <f>IF(A6="","",IF(S6=AD6,"-",AD6))</f>
        <v>-</v>
      </c>
      <c r="D6" s="22" t="str">
        <f>IF(A6="","",VLOOKUP(A6,JAN8_DB!$A:$H,2,FALSE))</f>
        <v>A食品</v>
      </c>
      <c r="E6" s="22" t="str">
        <f>IF(A6="","",VLOOKUP(A6,JAN8_DB!$A:$H,3,FALSE))</f>
        <v>食品</v>
      </c>
      <c r="F6" s="21" t="str">
        <f>IF(A6="","",VLOOKUP(A6,JAN8_DB!$A:$H,4,FALSE))</f>
        <v>味噌ラーメン</v>
      </c>
      <c r="G6" s="21">
        <f>IF(A6="","",VLOOKUP(A6,JAN8_DB!$A:$H,5,FALSE))</f>
        <v>150</v>
      </c>
      <c r="H6" s="21">
        <f>IF(A6="","",VLOOKUP(A6,JAN8_DB!$A:$H,6,FALSE))</f>
        <v>98</v>
      </c>
      <c r="I6" s="21">
        <f>IF(A6="","",VLOOKUP(A6,JAN8_DB!$A:$H,7,FALSE))</f>
        <v>50</v>
      </c>
      <c r="J6" s="14">
        <f>IF(A6="","",IF(VLOOKUP(A6,JAN8_DB!$A:$H,8,FALSE)=0,"",VLOOKUP(A6,JAN8_DB!$A:$H,8,FALSE)))</f>
      </c>
      <c r="L6" s="3" t="str">
        <f aca="true" t="shared" si="1" ref="L6:L69">LEFT(A6,1)</f>
        <v>4</v>
      </c>
      <c r="M6" s="3" t="str">
        <f aca="true" t="shared" si="2" ref="M6:M69">RIGHT(LEFT(A6,2),1)</f>
        <v>9</v>
      </c>
      <c r="N6" s="3" t="str">
        <f aca="true" t="shared" si="3" ref="N6:N69">RIGHT(LEFT(A6,3),1)</f>
        <v>1</v>
      </c>
      <c r="O6" s="3" t="str">
        <f aca="true" t="shared" si="4" ref="O6:O69">RIGHT(LEFT(A6,4),1)</f>
        <v>2</v>
      </c>
      <c r="P6" s="3" t="str">
        <f aca="true" t="shared" si="5" ref="P6:P69">RIGHT(LEFT(A6,5),1)</f>
        <v>3</v>
      </c>
      <c r="Q6" s="3" t="str">
        <f aca="true" t="shared" si="6" ref="Q6:Q69">RIGHT(LEFT(A6,6),1)</f>
        <v>4</v>
      </c>
      <c r="R6" s="3" t="str">
        <f aca="true" t="shared" si="7" ref="R6:R69">RIGHT(LEFT(A6,7),1)</f>
        <v>5</v>
      </c>
      <c r="S6" s="3" t="str">
        <f aca="true" t="shared" si="8" ref="S6:S69">RIGHT(LEFT(A6,8),1)</f>
        <v>6</v>
      </c>
      <c r="T6" s="3" t="str">
        <f aca="true" t="shared" si="9" ref="T6:T69">LEFT(A6,1)</f>
        <v>4</v>
      </c>
      <c r="U6" s="3" t="str">
        <f aca="true" t="shared" si="10" ref="U6:U69">RIGHT(LEFT(A6,2),1)</f>
        <v>9</v>
      </c>
      <c r="V6" s="3" t="str">
        <f aca="true" t="shared" si="11" ref="V6:V69">RIGHT(LEFT(A6,3),1)</f>
        <v>1</v>
      </c>
      <c r="W6" s="10" t="str">
        <f aca="true" t="shared" si="12" ref="W6:W69">RIGHT(LEFT(A6,4),1)</f>
        <v>2</v>
      </c>
      <c r="X6" s="10" t="str">
        <f>VLOOKUP(RIGHT(LEFT(A6,5),1),'JAN_変換'!$C$2:$D$11,2,FALSE)</f>
        <v>S</v>
      </c>
      <c r="Y6" s="10" t="str">
        <f>VLOOKUP(RIGHT(LEFT(A6,6),1),'JAN_変換'!$C$2:$D$11,2,FALSE)</f>
        <v>T</v>
      </c>
      <c r="Z6" s="10" t="str">
        <f>VLOOKUP(RIGHT(LEFT(A6,7),1),'JAN_変換'!$C$2:$D$11,2,FALSE)</f>
        <v>U</v>
      </c>
      <c r="AA6" s="10" t="str">
        <f>VLOOKUP(RIGHT(LEFT(A6,8),1),'JAN_変換'!$C$2:$D$11,2,FALSE)</f>
        <v>V</v>
      </c>
      <c r="AC6" s="3" t="str">
        <f aca="true" t="shared" si="13" ref="AC6:AC69">CONCATENATE("(",T6,U6,V6,W6,"|",X6,Y6,Z6,AA6,")")</f>
        <v>(4912|STUV)</v>
      </c>
      <c r="AD6" s="3" t="str">
        <f aca="true" t="shared" si="14" ref="AD6:AD69">RIGHT(IF((10-MOD((L6+N6+P6+R6)*3+M6+O6+Q6,10))=10,0,10-MOD((L6+N6+P6+R6)*3+M6+O6+Q6,10)),1)</f>
        <v>6</v>
      </c>
    </row>
    <row r="7" spans="1:30" ht="24" customHeight="1">
      <c r="A7" s="13">
        <v>23456789</v>
      </c>
      <c r="B7" s="26" t="str">
        <f t="shared" si="0"/>
        <v>(2345|VWXY)</v>
      </c>
      <c r="C7" s="27" t="str">
        <f>IF(A7="","",IF(S7=AD7,"-",AD7))</f>
        <v>5</v>
      </c>
      <c r="D7" s="22" t="str">
        <f>IF(A7="","",VLOOKUP(A7,JAN8_DB!$A:$H,2,FALSE))</f>
        <v>A食品</v>
      </c>
      <c r="E7" s="22" t="str">
        <f>IF(A7="","",VLOOKUP(A7,JAN8_DB!$A:$H,3,FALSE))</f>
        <v>食品</v>
      </c>
      <c r="F7" s="21" t="str">
        <f>IF(A7="","",VLOOKUP(A7,JAN8_DB!$A:$H,4,FALSE))</f>
        <v>塩ラーメン</v>
      </c>
      <c r="G7" s="21">
        <f>IF(A7="","",VLOOKUP(A7,JAN8_DB!$A:$H,5,FALSE))</f>
        <v>200</v>
      </c>
      <c r="H7" s="21">
        <f>IF(A7="","",VLOOKUP(A7,JAN8_DB!$A:$H,6,FALSE))</f>
        <v>168</v>
      </c>
      <c r="I7" s="21">
        <f>IF(A7="","",VLOOKUP(A7,JAN8_DB!$A:$H,7,FALSE))</f>
        <v>100</v>
      </c>
      <c r="J7" s="14" t="str">
        <f>IF(A7="","",IF(VLOOKUP(A7,JAN8_DB!$A:$H,8,FALSE)=0,"",VLOOKUP(A7,JAN8_DB!$A:$H,8,FALSE)))</f>
        <v>3月末で廃止</v>
      </c>
      <c r="L7" s="3" t="str">
        <f t="shared" si="1"/>
        <v>2</v>
      </c>
      <c r="M7" s="3" t="str">
        <f t="shared" si="2"/>
        <v>3</v>
      </c>
      <c r="N7" s="3" t="str">
        <f t="shared" si="3"/>
        <v>4</v>
      </c>
      <c r="O7" s="3" t="str">
        <f t="shared" si="4"/>
        <v>5</v>
      </c>
      <c r="P7" s="3" t="str">
        <f t="shared" si="5"/>
        <v>6</v>
      </c>
      <c r="Q7" s="3" t="str">
        <f t="shared" si="6"/>
        <v>7</v>
      </c>
      <c r="R7" s="3" t="str">
        <f t="shared" si="7"/>
        <v>8</v>
      </c>
      <c r="S7" s="3" t="str">
        <f t="shared" si="8"/>
        <v>9</v>
      </c>
      <c r="T7" s="3" t="str">
        <f t="shared" si="9"/>
        <v>2</v>
      </c>
      <c r="U7" s="3" t="str">
        <f t="shared" si="10"/>
        <v>3</v>
      </c>
      <c r="V7" s="3" t="str">
        <f t="shared" si="11"/>
        <v>4</v>
      </c>
      <c r="W7" s="10" t="str">
        <f t="shared" si="12"/>
        <v>5</v>
      </c>
      <c r="X7" s="10" t="str">
        <f>VLOOKUP(RIGHT(LEFT(A7,5),1),'JAN_変換'!$C$2:$D$11,2,FALSE)</f>
        <v>V</v>
      </c>
      <c r="Y7" s="10" t="str">
        <f>VLOOKUP(RIGHT(LEFT(A7,6),1),'JAN_変換'!$C$2:$D$11,2,FALSE)</f>
        <v>W</v>
      </c>
      <c r="Z7" s="10" t="str">
        <f>VLOOKUP(RIGHT(LEFT(A7,7),1),'JAN_変換'!$C$2:$D$11,2,FALSE)</f>
        <v>X</v>
      </c>
      <c r="AA7" s="10" t="str">
        <f>VLOOKUP(RIGHT(LEFT(A7,8),1),'JAN_変換'!$C$2:$D$11,2,FALSE)</f>
        <v>Y</v>
      </c>
      <c r="AC7" s="3" t="str">
        <f t="shared" si="13"/>
        <v>(2345|VWXY)</v>
      </c>
      <c r="AD7" s="3" t="str">
        <f t="shared" si="14"/>
        <v>5</v>
      </c>
    </row>
    <row r="8" spans="1:30" ht="24" customHeight="1">
      <c r="A8" s="13">
        <v>23456785</v>
      </c>
      <c r="B8" s="26" t="str">
        <f t="shared" si="0"/>
        <v>(2345|VWXU)</v>
      </c>
      <c r="C8" s="27" t="str">
        <f>IF(A8="","",IF(S8=AD8,"-",AD8))</f>
        <v>-</v>
      </c>
      <c r="D8" s="22" t="str">
        <f>IF(A8="","",VLOOKUP(A8,JAN8_DB!$A:$H,2,FALSE))</f>
        <v>A食品</v>
      </c>
      <c r="E8" s="22" t="str">
        <f>IF(A8="","",VLOOKUP(A8,JAN8_DB!$A:$H,3,FALSE))</f>
        <v>食品</v>
      </c>
      <c r="F8" s="21" t="str">
        <f>IF(A8="","",VLOOKUP(A8,JAN8_DB!$A:$H,4,FALSE))</f>
        <v>とんこつラーメン</v>
      </c>
      <c r="G8" s="21">
        <f>IF(A8="","",VLOOKUP(A8,JAN8_DB!$A:$H,5,FALSE))</f>
        <v>200</v>
      </c>
      <c r="H8" s="21">
        <f>IF(A8="","",VLOOKUP(A8,JAN8_DB!$A:$H,6,FALSE))</f>
        <v>168</v>
      </c>
      <c r="I8" s="21">
        <f>IF(A8="","",VLOOKUP(A8,JAN8_DB!$A:$H,7,FALSE))</f>
        <v>80</v>
      </c>
      <c r="J8" s="14">
        <f>IF(A8="","",IF(VLOOKUP(A8,JAN8_DB!$A:$H,8,FALSE)=0,"",VLOOKUP(A8,JAN8_DB!$A:$H,8,FALSE)))</f>
      </c>
      <c r="L8" s="3" t="str">
        <f t="shared" si="1"/>
        <v>2</v>
      </c>
      <c r="M8" s="3" t="str">
        <f t="shared" si="2"/>
        <v>3</v>
      </c>
      <c r="N8" s="3" t="str">
        <f t="shared" si="3"/>
        <v>4</v>
      </c>
      <c r="O8" s="3" t="str">
        <f t="shared" si="4"/>
        <v>5</v>
      </c>
      <c r="P8" s="3" t="str">
        <f t="shared" si="5"/>
        <v>6</v>
      </c>
      <c r="Q8" s="3" t="str">
        <f t="shared" si="6"/>
        <v>7</v>
      </c>
      <c r="R8" s="3" t="str">
        <f t="shared" si="7"/>
        <v>8</v>
      </c>
      <c r="S8" s="3" t="str">
        <f t="shared" si="8"/>
        <v>5</v>
      </c>
      <c r="T8" s="3" t="str">
        <f t="shared" si="9"/>
        <v>2</v>
      </c>
      <c r="U8" s="3" t="str">
        <f t="shared" si="10"/>
        <v>3</v>
      </c>
      <c r="V8" s="3" t="str">
        <f t="shared" si="11"/>
        <v>4</v>
      </c>
      <c r="W8" s="10" t="str">
        <f t="shared" si="12"/>
        <v>5</v>
      </c>
      <c r="X8" s="10" t="str">
        <f>VLOOKUP(RIGHT(LEFT(A8,5),1),'JAN_変換'!$C$2:$D$11,2,FALSE)</f>
        <v>V</v>
      </c>
      <c r="Y8" s="10" t="str">
        <f>VLOOKUP(RIGHT(LEFT(A8,6),1),'JAN_変換'!$C$2:$D$11,2,FALSE)</f>
        <v>W</v>
      </c>
      <c r="Z8" s="10" t="str">
        <f>VLOOKUP(RIGHT(LEFT(A8,7),1),'JAN_変換'!$C$2:$D$11,2,FALSE)</f>
        <v>X</v>
      </c>
      <c r="AA8" s="10" t="str">
        <f>VLOOKUP(RIGHT(LEFT(A8,8),1),'JAN_変換'!$C$2:$D$11,2,FALSE)</f>
        <v>U</v>
      </c>
      <c r="AC8" s="3" t="str">
        <f t="shared" si="13"/>
        <v>(2345|VWXU)</v>
      </c>
      <c r="AD8" s="3" t="str">
        <f t="shared" si="14"/>
        <v>5</v>
      </c>
    </row>
    <row r="9" spans="1:30" ht="24" customHeight="1">
      <c r="A9" s="13"/>
      <c r="B9" s="26">
        <f t="shared" si="0"/>
      </c>
      <c r="C9" s="27">
        <f>IF(A9="","",IF(S9=AD9,"-",AD9))</f>
      </c>
      <c r="D9" s="22">
        <f>IF(A9="","",VLOOKUP(A9,JAN8_DB!$A:$H,2,FALSE))</f>
      </c>
      <c r="E9" s="22">
        <f>IF(A9="","",VLOOKUP(A9,JAN8_DB!$A:$H,3,FALSE))</f>
      </c>
      <c r="F9" s="21">
        <f>IF(A9="","",VLOOKUP(A9,JAN8_DB!$A:$H,4,FALSE))</f>
      </c>
      <c r="G9" s="21">
        <f>IF(A9="","",VLOOKUP(A9,JAN8_DB!$A:$H,5,FALSE))</f>
      </c>
      <c r="H9" s="21">
        <f>IF(A9="","",VLOOKUP(A9,JAN8_DB!$A:$H,6,FALSE))</f>
      </c>
      <c r="I9" s="21">
        <f>IF(A9="","",VLOOKUP(A9,JAN8_DB!$A:$H,7,FALSE))</f>
      </c>
      <c r="J9" s="14">
        <f>IF(A9="","",IF(VLOOKUP(A9,JAN8_DB!$A:$H,8,FALSE)=0,"",VLOOKUP(A9,JAN8_DB!$A:$H,8,FALSE)))</f>
      </c>
      <c r="L9" s="3">
        <f t="shared" si="1"/>
      </c>
      <c r="M9" s="3">
        <f t="shared" si="2"/>
      </c>
      <c r="N9" s="3">
        <f t="shared" si="3"/>
      </c>
      <c r="O9" s="3">
        <f t="shared" si="4"/>
      </c>
      <c r="P9" s="3">
        <f t="shared" si="5"/>
      </c>
      <c r="Q9" s="3">
        <f t="shared" si="6"/>
      </c>
      <c r="R9" s="3">
        <f t="shared" si="7"/>
      </c>
      <c r="S9" s="3">
        <f t="shared" si="8"/>
      </c>
      <c r="T9" s="3">
        <f t="shared" si="9"/>
      </c>
      <c r="U9" s="3">
        <f t="shared" si="10"/>
      </c>
      <c r="V9" s="3">
        <f t="shared" si="11"/>
      </c>
      <c r="W9" s="10">
        <f t="shared" si="12"/>
      </c>
      <c r="X9" s="10" t="e">
        <f>VLOOKUP(RIGHT(LEFT(A9,5),1),'JAN_変換'!$C$2:$D$11,2,FALSE)</f>
        <v>#N/A</v>
      </c>
      <c r="Y9" s="10" t="e">
        <f>VLOOKUP(RIGHT(LEFT(A9,6),1),'JAN_変換'!$C$2:$D$11,2,FALSE)</f>
        <v>#N/A</v>
      </c>
      <c r="Z9" s="10" t="e">
        <f>VLOOKUP(RIGHT(LEFT(A9,7),1),'JAN_変換'!$C$2:$D$11,2,FALSE)</f>
        <v>#N/A</v>
      </c>
      <c r="AA9" s="10" t="e">
        <f>VLOOKUP(RIGHT(LEFT(A9,8),1),'JAN_変換'!$C$2:$D$11,2,FALSE)</f>
        <v>#N/A</v>
      </c>
      <c r="AC9" s="3" t="e">
        <f t="shared" si="13"/>
        <v>#N/A</v>
      </c>
      <c r="AD9" s="3" t="e">
        <f t="shared" si="14"/>
        <v>#VALUE!</v>
      </c>
    </row>
    <row r="10" spans="1:30" ht="24" customHeight="1">
      <c r="A10" s="13"/>
      <c r="B10" s="26">
        <f t="shared" si="0"/>
      </c>
      <c r="C10" s="27">
        <f aca="true" t="shared" si="15" ref="C10:C73">IF(A10="","",IF(S10=AD10,"-",AD10))</f>
      </c>
      <c r="D10" s="22">
        <f>IF(A10="","",VLOOKUP(A10,JAN8_DB!$A:$H,2,FALSE))</f>
      </c>
      <c r="E10" s="22">
        <f>IF(A10="","",VLOOKUP(A10,JAN8_DB!$A:$H,3,FALSE))</f>
      </c>
      <c r="F10" s="21">
        <f>IF(A10="","",VLOOKUP(A10,JAN8_DB!$A:$H,4,FALSE))</f>
      </c>
      <c r="G10" s="21">
        <f>IF(A10="","",VLOOKUP(A10,JAN8_DB!$A:$H,5,FALSE))</f>
      </c>
      <c r="H10" s="21">
        <f>IF(A10="","",VLOOKUP(A10,JAN8_DB!$A:$H,6,FALSE))</f>
      </c>
      <c r="I10" s="21">
        <f>IF(A10="","",VLOOKUP(A10,JAN8_DB!$A:$H,7,FALSE))</f>
      </c>
      <c r="J10" s="14">
        <f>IF(A10="","",IF(VLOOKUP(A10,JAN8_DB!$A:$H,8,FALSE)=0,"",VLOOKUP(A10,JAN8_DB!$A:$H,8,FALSE)))</f>
      </c>
      <c r="L10" s="3">
        <f t="shared" si="1"/>
      </c>
      <c r="M10" s="3">
        <f t="shared" si="2"/>
      </c>
      <c r="N10" s="3">
        <f t="shared" si="3"/>
      </c>
      <c r="O10" s="3">
        <f t="shared" si="4"/>
      </c>
      <c r="P10" s="3">
        <f t="shared" si="5"/>
      </c>
      <c r="Q10" s="3">
        <f t="shared" si="6"/>
      </c>
      <c r="R10" s="3">
        <f t="shared" si="7"/>
      </c>
      <c r="S10" s="3">
        <f t="shared" si="8"/>
      </c>
      <c r="T10" s="3">
        <f t="shared" si="9"/>
      </c>
      <c r="U10" s="3">
        <f t="shared" si="10"/>
      </c>
      <c r="V10" s="3">
        <f t="shared" si="11"/>
      </c>
      <c r="W10" s="10">
        <f t="shared" si="12"/>
      </c>
      <c r="X10" s="10" t="e">
        <f>VLOOKUP(RIGHT(LEFT(A10,5),1),'JAN_変換'!$C$2:$D$11,2,FALSE)</f>
        <v>#N/A</v>
      </c>
      <c r="Y10" s="10" t="e">
        <f>VLOOKUP(RIGHT(LEFT(A10,6),1),'JAN_変換'!$C$2:$D$11,2,FALSE)</f>
        <v>#N/A</v>
      </c>
      <c r="Z10" s="10" t="e">
        <f>VLOOKUP(RIGHT(LEFT(A10,7),1),'JAN_変換'!$C$2:$D$11,2,FALSE)</f>
        <v>#N/A</v>
      </c>
      <c r="AA10" s="10" t="e">
        <f>VLOOKUP(RIGHT(LEFT(A10,8),1),'JAN_変換'!$C$2:$D$11,2,FALSE)</f>
        <v>#N/A</v>
      </c>
      <c r="AC10" s="3" t="e">
        <f t="shared" si="13"/>
        <v>#N/A</v>
      </c>
      <c r="AD10" s="3" t="e">
        <f t="shared" si="14"/>
        <v>#VALUE!</v>
      </c>
    </row>
    <row r="11" spans="1:30" ht="24" customHeight="1">
      <c r="A11" s="13"/>
      <c r="B11" s="26">
        <f t="shared" si="0"/>
      </c>
      <c r="C11" s="27">
        <f t="shared" si="15"/>
      </c>
      <c r="D11" s="22">
        <f>IF(A11="","",VLOOKUP(A11,JAN8_DB!$A:$H,2,FALSE))</f>
      </c>
      <c r="E11" s="22">
        <f>IF(A11="","",VLOOKUP(A11,JAN8_DB!$A:$H,3,FALSE))</f>
      </c>
      <c r="F11" s="21">
        <f>IF(A11="","",VLOOKUP(A11,JAN8_DB!$A:$H,4,FALSE))</f>
      </c>
      <c r="G11" s="21">
        <f>IF(A11="","",VLOOKUP(A11,JAN8_DB!$A:$H,5,FALSE))</f>
      </c>
      <c r="H11" s="21">
        <f>IF(A11="","",VLOOKUP(A11,JAN8_DB!$A:$H,6,FALSE))</f>
      </c>
      <c r="I11" s="21">
        <f>IF(A11="","",VLOOKUP(A11,JAN8_DB!$A:$H,7,FALSE))</f>
      </c>
      <c r="J11" s="14">
        <f>IF(A11="","",IF(VLOOKUP(A11,JAN8_DB!$A:$H,8,FALSE)=0,"",VLOOKUP(A11,JAN8_DB!$A:$H,8,FALSE)))</f>
      </c>
      <c r="L11" s="3">
        <f t="shared" si="1"/>
      </c>
      <c r="M11" s="3">
        <f t="shared" si="2"/>
      </c>
      <c r="N11" s="3">
        <f t="shared" si="3"/>
      </c>
      <c r="O11" s="3">
        <f t="shared" si="4"/>
      </c>
      <c r="P11" s="3">
        <f t="shared" si="5"/>
      </c>
      <c r="Q11" s="3">
        <f t="shared" si="6"/>
      </c>
      <c r="R11" s="3">
        <f t="shared" si="7"/>
      </c>
      <c r="S11" s="3">
        <f t="shared" si="8"/>
      </c>
      <c r="T11" s="3">
        <f t="shared" si="9"/>
      </c>
      <c r="U11" s="3">
        <f t="shared" si="10"/>
      </c>
      <c r="V11" s="3">
        <f t="shared" si="11"/>
      </c>
      <c r="W11" s="10">
        <f t="shared" si="12"/>
      </c>
      <c r="X11" s="10" t="e">
        <f>VLOOKUP(RIGHT(LEFT(A11,5),1),'JAN_変換'!$C$2:$D$11,2,FALSE)</f>
        <v>#N/A</v>
      </c>
      <c r="Y11" s="10" t="e">
        <f>VLOOKUP(RIGHT(LEFT(A11,6),1),'JAN_変換'!$C$2:$D$11,2,FALSE)</f>
        <v>#N/A</v>
      </c>
      <c r="Z11" s="10" t="e">
        <f>VLOOKUP(RIGHT(LEFT(A11,7),1),'JAN_変換'!$C$2:$D$11,2,FALSE)</f>
        <v>#N/A</v>
      </c>
      <c r="AA11" s="10" t="e">
        <f>VLOOKUP(RIGHT(LEFT(A11,8),1),'JAN_変換'!$C$2:$D$11,2,FALSE)</f>
        <v>#N/A</v>
      </c>
      <c r="AC11" s="3" t="e">
        <f t="shared" si="13"/>
        <v>#N/A</v>
      </c>
      <c r="AD11" s="3" t="e">
        <f t="shared" si="14"/>
        <v>#VALUE!</v>
      </c>
    </row>
    <row r="12" spans="1:30" ht="24" customHeight="1">
      <c r="A12" s="13"/>
      <c r="B12" s="26">
        <f t="shared" si="0"/>
      </c>
      <c r="C12" s="27">
        <f t="shared" si="15"/>
      </c>
      <c r="D12" s="22">
        <f>IF(A12="","",VLOOKUP(A12,JAN8_DB!$A:$H,2,FALSE))</f>
      </c>
      <c r="E12" s="22">
        <f>IF(A12="","",VLOOKUP(A12,JAN8_DB!$A:$H,3,FALSE))</f>
      </c>
      <c r="F12" s="21">
        <f>IF(A12="","",VLOOKUP(A12,JAN8_DB!$A:$H,4,FALSE))</f>
      </c>
      <c r="G12" s="21">
        <f>IF(A12="","",VLOOKUP(A12,JAN8_DB!$A:$H,5,FALSE))</f>
      </c>
      <c r="H12" s="21">
        <f>IF(A12="","",VLOOKUP(A12,JAN8_DB!$A:$H,6,FALSE))</f>
      </c>
      <c r="I12" s="21">
        <f>IF(A12="","",VLOOKUP(A12,JAN8_DB!$A:$H,7,FALSE))</f>
      </c>
      <c r="J12" s="14">
        <f>IF(A12="","",IF(VLOOKUP(A12,JAN8_DB!$A:$H,8,FALSE)=0,"",VLOOKUP(A12,JAN8_DB!$A:$H,8,FALSE)))</f>
      </c>
      <c r="L12" s="3">
        <f t="shared" si="1"/>
      </c>
      <c r="M12" s="3">
        <f t="shared" si="2"/>
      </c>
      <c r="N12" s="3">
        <f t="shared" si="3"/>
      </c>
      <c r="O12" s="3">
        <f t="shared" si="4"/>
      </c>
      <c r="P12" s="3">
        <f t="shared" si="5"/>
      </c>
      <c r="Q12" s="3">
        <f t="shared" si="6"/>
      </c>
      <c r="R12" s="3">
        <f t="shared" si="7"/>
      </c>
      <c r="S12" s="3">
        <f t="shared" si="8"/>
      </c>
      <c r="T12" s="3">
        <f t="shared" si="9"/>
      </c>
      <c r="U12" s="3">
        <f t="shared" si="10"/>
      </c>
      <c r="V12" s="3">
        <f t="shared" si="11"/>
      </c>
      <c r="W12" s="10">
        <f t="shared" si="12"/>
      </c>
      <c r="X12" s="10" t="e">
        <f>VLOOKUP(RIGHT(LEFT(A12,5),1),'JAN_変換'!$C$2:$D$11,2,FALSE)</f>
        <v>#N/A</v>
      </c>
      <c r="Y12" s="10" t="e">
        <f>VLOOKUP(RIGHT(LEFT(A12,6),1),'JAN_変換'!$C$2:$D$11,2,FALSE)</f>
        <v>#N/A</v>
      </c>
      <c r="Z12" s="10" t="e">
        <f>VLOOKUP(RIGHT(LEFT(A12,7),1),'JAN_変換'!$C$2:$D$11,2,FALSE)</f>
        <v>#N/A</v>
      </c>
      <c r="AA12" s="10" t="e">
        <f>VLOOKUP(RIGHT(LEFT(A12,8),1),'JAN_変換'!$C$2:$D$11,2,FALSE)</f>
        <v>#N/A</v>
      </c>
      <c r="AC12" s="3" t="e">
        <f t="shared" si="13"/>
        <v>#N/A</v>
      </c>
      <c r="AD12" s="3" t="e">
        <f t="shared" si="14"/>
        <v>#VALUE!</v>
      </c>
    </row>
    <row r="13" spans="1:30" ht="24" customHeight="1">
      <c r="A13" s="13"/>
      <c r="B13" s="26">
        <f t="shared" si="0"/>
      </c>
      <c r="C13" s="27">
        <f t="shared" si="15"/>
      </c>
      <c r="D13" s="22">
        <f>IF(A13="","",VLOOKUP(A13,JAN8_DB!$A:$H,2,FALSE))</f>
      </c>
      <c r="E13" s="22">
        <f>IF(A13="","",VLOOKUP(A13,JAN8_DB!$A:$H,3,FALSE))</f>
      </c>
      <c r="F13" s="21">
        <f>IF(A13="","",VLOOKUP(A13,JAN8_DB!$A:$H,4,FALSE))</f>
      </c>
      <c r="G13" s="21">
        <f>IF(A13="","",VLOOKUP(A13,JAN8_DB!$A:$H,5,FALSE))</f>
      </c>
      <c r="H13" s="21">
        <f>IF(A13="","",VLOOKUP(A13,JAN8_DB!$A:$H,6,FALSE))</f>
      </c>
      <c r="I13" s="21">
        <f>IF(A13="","",VLOOKUP(A13,JAN8_DB!$A:$H,7,FALSE))</f>
      </c>
      <c r="J13" s="14">
        <f>IF(A13="","",IF(VLOOKUP(A13,JAN8_DB!$A:$H,8,FALSE)=0,"",VLOOKUP(A13,JAN8_DB!$A:$H,8,FALSE)))</f>
      </c>
      <c r="L13" s="3">
        <f t="shared" si="1"/>
      </c>
      <c r="M13" s="3">
        <f t="shared" si="2"/>
      </c>
      <c r="N13" s="3">
        <f t="shared" si="3"/>
      </c>
      <c r="O13" s="3">
        <f t="shared" si="4"/>
      </c>
      <c r="P13" s="3">
        <f t="shared" si="5"/>
      </c>
      <c r="Q13" s="3">
        <f t="shared" si="6"/>
      </c>
      <c r="R13" s="3">
        <f t="shared" si="7"/>
      </c>
      <c r="S13" s="3">
        <f t="shared" si="8"/>
      </c>
      <c r="T13" s="3">
        <f t="shared" si="9"/>
      </c>
      <c r="U13" s="3">
        <f t="shared" si="10"/>
      </c>
      <c r="V13" s="3">
        <f t="shared" si="11"/>
      </c>
      <c r="W13" s="10">
        <f t="shared" si="12"/>
      </c>
      <c r="X13" s="10" t="e">
        <f>VLOOKUP(RIGHT(LEFT(A13,5),1),'JAN_変換'!$C$2:$D$11,2,FALSE)</f>
        <v>#N/A</v>
      </c>
      <c r="Y13" s="10" t="e">
        <f>VLOOKUP(RIGHT(LEFT(A13,6),1),'JAN_変換'!$C$2:$D$11,2,FALSE)</f>
        <v>#N/A</v>
      </c>
      <c r="Z13" s="10" t="e">
        <f>VLOOKUP(RIGHT(LEFT(A13,7),1),'JAN_変換'!$C$2:$D$11,2,FALSE)</f>
        <v>#N/A</v>
      </c>
      <c r="AA13" s="10" t="e">
        <f>VLOOKUP(RIGHT(LEFT(A13,8),1),'JAN_変換'!$C$2:$D$11,2,FALSE)</f>
        <v>#N/A</v>
      </c>
      <c r="AC13" s="3" t="e">
        <f t="shared" si="13"/>
        <v>#N/A</v>
      </c>
      <c r="AD13" s="3" t="e">
        <f t="shared" si="14"/>
        <v>#VALUE!</v>
      </c>
    </row>
    <row r="14" spans="1:30" ht="24" customHeight="1">
      <c r="A14" s="13"/>
      <c r="B14" s="26">
        <f t="shared" si="0"/>
      </c>
      <c r="C14" s="27">
        <f t="shared" si="15"/>
      </c>
      <c r="D14" s="22">
        <f>IF(A14="","",VLOOKUP(A14,JAN8_DB!$A:$H,2,FALSE))</f>
      </c>
      <c r="E14" s="22">
        <f>IF(A14="","",VLOOKUP(A14,JAN8_DB!$A:$H,3,FALSE))</f>
      </c>
      <c r="F14" s="21">
        <f>IF(A14="","",VLOOKUP(A14,JAN8_DB!$A:$H,4,FALSE))</f>
      </c>
      <c r="G14" s="21">
        <f>IF(A14="","",VLOOKUP(A14,JAN8_DB!$A:$H,5,FALSE))</f>
      </c>
      <c r="H14" s="21">
        <f>IF(A14="","",VLOOKUP(A14,JAN8_DB!$A:$H,6,FALSE))</f>
      </c>
      <c r="I14" s="21">
        <f>IF(A14="","",VLOOKUP(A14,JAN8_DB!$A:$H,7,FALSE))</f>
      </c>
      <c r="J14" s="14">
        <f>IF(A14="","",IF(VLOOKUP(A14,JAN8_DB!$A:$H,8,FALSE)=0,"",VLOOKUP(A14,JAN8_DB!$A:$H,8,FALSE)))</f>
      </c>
      <c r="L14" s="3">
        <f t="shared" si="1"/>
      </c>
      <c r="M14" s="3">
        <f t="shared" si="2"/>
      </c>
      <c r="N14" s="3">
        <f t="shared" si="3"/>
      </c>
      <c r="O14" s="3">
        <f t="shared" si="4"/>
      </c>
      <c r="P14" s="3">
        <f t="shared" si="5"/>
      </c>
      <c r="Q14" s="3">
        <f t="shared" si="6"/>
      </c>
      <c r="R14" s="3">
        <f t="shared" si="7"/>
      </c>
      <c r="S14" s="3">
        <f t="shared" si="8"/>
      </c>
      <c r="T14" s="3">
        <f t="shared" si="9"/>
      </c>
      <c r="U14" s="3">
        <f t="shared" si="10"/>
      </c>
      <c r="V14" s="3">
        <f t="shared" si="11"/>
      </c>
      <c r="W14" s="10">
        <f t="shared" si="12"/>
      </c>
      <c r="X14" s="10" t="e">
        <f>VLOOKUP(RIGHT(LEFT(A14,5),1),'JAN_変換'!$C$2:$D$11,2,FALSE)</f>
        <v>#N/A</v>
      </c>
      <c r="Y14" s="10" t="e">
        <f>VLOOKUP(RIGHT(LEFT(A14,6),1),'JAN_変換'!$C$2:$D$11,2,FALSE)</f>
        <v>#N/A</v>
      </c>
      <c r="Z14" s="10" t="e">
        <f>VLOOKUP(RIGHT(LEFT(A14,7),1),'JAN_変換'!$C$2:$D$11,2,FALSE)</f>
        <v>#N/A</v>
      </c>
      <c r="AA14" s="10" t="e">
        <f>VLOOKUP(RIGHT(LEFT(A14,8),1),'JAN_変換'!$C$2:$D$11,2,FALSE)</f>
        <v>#N/A</v>
      </c>
      <c r="AC14" s="3" t="e">
        <f t="shared" si="13"/>
        <v>#N/A</v>
      </c>
      <c r="AD14" s="3" t="e">
        <f t="shared" si="14"/>
        <v>#VALUE!</v>
      </c>
    </row>
    <row r="15" spans="1:30" ht="24" customHeight="1">
      <c r="A15" s="13"/>
      <c r="B15" s="26">
        <f t="shared" si="0"/>
      </c>
      <c r="C15" s="27">
        <f t="shared" si="15"/>
      </c>
      <c r="D15" s="22">
        <f>IF(A15="","",VLOOKUP(A15,JAN8_DB!$A:$H,2,FALSE))</f>
      </c>
      <c r="E15" s="22">
        <f>IF(A15="","",VLOOKUP(A15,JAN8_DB!$A:$H,3,FALSE))</f>
      </c>
      <c r="F15" s="21">
        <f>IF(A15="","",VLOOKUP(A15,JAN8_DB!$A:$H,4,FALSE))</f>
      </c>
      <c r="G15" s="21">
        <f>IF(A15="","",VLOOKUP(A15,JAN8_DB!$A:$H,5,FALSE))</f>
      </c>
      <c r="H15" s="21">
        <f>IF(A15="","",VLOOKUP(A15,JAN8_DB!$A:$H,6,FALSE))</f>
      </c>
      <c r="I15" s="21">
        <f>IF(A15="","",VLOOKUP(A15,JAN8_DB!$A:$H,7,FALSE))</f>
      </c>
      <c r="J15" s="14">
        <f>IF(A15="","",IF(VLOOKUP(A15,JAN8_DB!$A:$H,8,FALSE)=0,"",VLOOKUP(A15,JAN8_DB!$A:$H,8,FALSE)))</f>
      </c>
      <c r="L15" s="3">
        <f t="shared" si="1"/>
      </c>
      <c r="M15" s="3">
        <f t="shared" si="2"/>
      </c>
      <c r="N15" s="3">
        <f t="shared" si="3"/>
      </c>
      <c r="O15" s="3">
        <f t="shared" si="4"/>
      </c>
      <c r="P15" s="3">
        <f t="shared" si="5"/>
      </c>
      <c r="Q15" s="3">
        <f t="shared" si="6"/>
      </c>
      <c r="R15" s="3">
        <f t="shared" si="7"/>
      </c>
      <c r="S15" s="3">
        <f t="shared" si="8"/>
      </c>
      <c r="T15" s="3">
        <f t="shared" si="9"/>
      </c>
      <c r="U15" s="3">
        <f t="shared" si="10"/>
      </c>
      <c r="V15" s="3">
        <f t="shared" si="11"/>
      </c>
      <c r="W15" s="10">
        <f t="shared" si="12"/>
      </c>
      <c r="X15" s="10" t="e">
        <f>VLOOKUP(RIGHT(LEFT(A15,5),1),'JAN_変換'!$C$2:$D$11,2,FALSE)</f>
        <v>#N/A</v>
      </c>
      <c r="Y15" s="10" t="e">
        <f>VLOOKUP(RIGHT(LEFT(A15,6),1),'JAN_変換'!$C$2:$D$11,2,FALSE)</f>
        <v>#N/A</v>
      </c>
      <c r="Z15" s="10" t="e">
        <f>VLOOKUP(RIGHT(LEFT(A15,7),1),'JAN_変換'!$C$2:$D$11,2,FALSE)</f>
        <v>#N/A</v>
      </c>
      <c r="AA15" s="10" t="e">
        <f>VLOOKUP(RIGHT(LEFT(A15,8),1),'JAN_変換'!$C$2:$D$11,2,FALSE)</f>
        <v>#N/A</v>
      </c>
      <c r="AC15" s="3" t="e">
        <f t="shared" si="13"/>
        <v>#N/A</v>
      </c>
      <c r="AD15" s="3" t="e">
        <f t="shared" si="14"/>
        <v>#VALUE!</v>
      </c>
    </row>
    <row r="16" spans="1:30" ht="24" customHeight="1">
      <c r="A16" s="13"/>
      <c r="B16" s="26">
        <f t="shared" si="0"/>
      </c>
      <c r="C16" s="27">
        <f t="shared" si="15"/>
      </c>
      <c r="D16" s="22">
        <f>IF(A16="","",VLOOKUP(A16,JAN8_DB!$A:$H,2,FALSE))</f>
      </c>
      <c r="E16" s="22">
        <f>IF(A16="","",VLOOKUP(A16,JAN8_DB!$A:$H,3,FALSE))</f>
      </c>
      <c r="F16" s="21">
        <f>IF(A16="","",VLOOKUP(A16,JAN8_DB!$A:$H,4,FALSE))</f>
      </c>
      <c r="G16" s="21">
        <f>IF(A16="","",VLOOKUP(A16,JAN8_DB!$A:$H,5,FALSE))</f>
      </c>
      <c r="H16" s="21">
        <f>IF(A16="","",VLOOKUP(A16,JAN8_DB!$A:$H,6,FALSE))</f>
      </c>
      <c r="I16" s="21">
        <f>IF(A16="","",VLOOKUP(A16,JAN8_DB!$A:$H,7,FALSE))</f>
      </c>
      <c r="J16" s="14">
        <f>IF(A16="","",IF(VLOOKUP(A16,JAN8_DB!$A:$H,8,FALSE)=0,"",VLOOKUP(A16,JAN8_DB!$A:$H,8,FALSE)))</f>
      </c>
      <c r="L16" s="3">
        <f t="shared" si="1"/>
      </c>
      <c r="M16" s="3">
        <f t="shared" si="2"/>
      </c>
      <c r="N16" s="3">
        <f t="shared" si="3"/>
      </c>
      <c r="O16" s="3">
        <f t="shared" si="4"/>
      </c>
      <c r="P16" s="3">
        <f t="shared" si="5"/>
      </c>
      <c r="Q16" s="3">
        <f t="shared" si="6"/>
      </c>
      <c r="R16" s="3">
        <f t="shared" si="7"/>
      </c>
      <c r="S16" s="3">
        <f t="shared" si="8"/>
      </c>
      <c r="T16" s="3">
        <f t="shared" si="9"/>
      </c>
      <c r="U16" s="3">
        <f t="shared" si="10"/>
      </c>
      <c r="V16" s="3">
        <f t="shared" si="11"/>
      </c>
      <c r="W16" s="10">
        <f t="shared" si="12"/>
      </c>
      <c r="X16" s="10" t="e">
        <f>VLOOKUP(RIGHT(LEFT(A16,5),1),'JAN_変換'!$C$2:$D$11,2,FALSE)</f>
        <v>#N/A</v>
      </c>
      <c r="Y16" s="10" t="e">
        <f>VLOOKUP(RIGHT(LEFT(A16,6),1),'JAN_変換'!$C$2:$D$11,2,FALSE)</f>
        <v>#N/A</v>
      </c>
      <c r="Z16" s="10" t="e">
        <f>VLOOKUP(RIGHT(LEFT(A16,7),1),'JAN_変換'!$C$2:$D$11,2,FALSE)</f>
        <v>#N/A</v>
      </c>
      <c r="AA16" s="10" t="e">
        <f>VLOOKUP(RIGHT(LEFT(A16,8),1),'JAN_変換'!$C$2:$D$11,2,FALSE)</f>
        <v>#N/A</v>
      </c>
      <c r="AC16" s="3" t="e">
        <f t="shared" si="13"/>
        <v>#N/A</v>
      </c>
      <c r="AD16" s="3" t="e">
        <f t="shared" si="14"/>
        <v>#VALUE!</v>
      </c>
    </row>
    <row r="17" spans="1:30" ht="24" customHeight="1">
      <c r="A17" s="13"/>
      <c r="B17" s="26">
        <f t="shared" si="0"/>
      </c>
      <c r="C17" s="27">
        <f t="shared" si="15"/>
      </c>
      <c r="D17" s="22">
        <f>IF(A17="","",VLOOKUP(A17,JAN8_DB!$A:$H,2,FALSE))</f>
      </c>
      <c r="E17" s="22">
        <f>IF(A17="","",VLOOKUP(A17,JAN8_DB!$A:$H,3,FALSE))</f>
      </c>
      <c r="F17" s="21">
        <f>IF(A17="","",VLOOKUP(A17,JAN8_DB!$A:$H,4,FALSE))</f>
      </c>
      <c r="G17" s="21">
        <f>IF(A17="","",VLOOKUP(A17,JAN8_DB!$A:$H,5,FALSE))</f>
      </c>
      <c r="H17" s="21">
        <f>IF(A17="","",VLOOKUP(A17,JAN8_DB!$A:$H,6,FALSE))</f>
      </c>
      <c r="I17" s="21">
        <f>IF(A17="","",VLOOKUP(A17,JAN8_DB!$A:$H,7,FALSE))</f>
      </c>
      <c r="J17" s="14">
        <f>IF(A17="","",IF(VLOOKUP(A17,JAN8_DB!$A:$H,8,FALSE)=0,"",VLOOKUP(A17,JAN8_DB!$A:$H,8,FALSE)))</f>
      </c>
      <c r="L17" s="3">
        <f t="shared" si="1"/>
      </c>
      <c r="M17" s="3">
        <f t="shared" si="2"/>
      </c>
      <c r="N17" s="3">
        <f t="shared" si="3"/>
      </c>
      <c r="O17" s="3">
        <f t="shared" si="4"/>
      </c>
      <c r="P17" s="3">
        <f t="shared" si="5"/>
      </c>
      <c r="Q17" s="3">
        <f t="shared" si="6"/>
      </c>
      <c r="R17" s="3">
        <f t="shared" si="7"/>
      </c>
      <c r="S17" s="3">
        <f t="shared" si="8"/>
      </c>
      <c r="T17" s="3">
        <f t="shared" si="9"/>
      </c>
      <c r="U17" s="3">
        <f t="shared" si="10"/>
      </c>
      <c r="V17" s="3">
        <f t="shared" si="11"/>
      </c>
      <c r="W17" s="10">
        <f t="shared" si="12"/>
      </c>
      <c r="X17" s="10" t="e">
        <f>VLOOKUP(RIGHT(LEFT(A17,5),1),'JAN_変換'!$C$2:$D$11,2,FALSE)</f>
        <v>#N/A</v>
      </c>
      <c r="Y17" s="10" t="e">
        <f>VLOOKUP(RIGHT(LEFT(A17,6),1),'JAN_変換'!$C$2:$D$11,2,FALSE)</f>
        <v>#N/A</v>
      </c>
      <c r="Z17" s="10" t="e">
        <f>VLOOKUP(RIGHT(LEFT(A17,7),1),'JAN_変換'!$C$2:$D$11,2,FALSE)</f>
        <v>#N/A</v>
      </c>
      <c r="AA17" s="10" t="e">
        <f>VLOOKUP(RIGHT(LEFT(A17,8),1),'JAN_変換'!$C$2:$D$11,2,FALSE)</f>
        <v>#N/A</v>
      </c>
      <c r="AC17" s="3" t="e">
        <f t="shared" si="13"/>
        <v>#N/A</v>
      </c>
      <c r="AD17" s="3" t="e">
        <f t="shared" si="14"/>
        <v>#VALUE!</v>
      </c>
    </row>
    <row r="18" spans="1:30" ht="24" customHeight="1">
      <c r="A18" s="13"/>
      <c r="B18" s="26">
        <f t="shared" si="0"/>
      </c>
      <c r="C18" s="27">
        <f t="shared" si="15"/>
      </c>
      <c r="D18" s="22">
        <f>IF(A18="","",VLOOKUP(A18,JAN8_DB!$A:$H,2,FALSE))</f>
      </c>
      <c r="E18" s="22">
        <f>IF(A18="","",VLOOKUP(A18,JAN8_DB!$A:$H,3,FALSE))</f>
      </c>
      <c r="F18" s="21">
        <f>IF(A18="","",VLOOKUP(A18,JAN8_DB!$A:$H,4,FALSE))</f>
      </c>
      <c r="G18" s="21">
        <f>IF(A18="","",VLOOKUP(A18,JAN8_DB!$A:$H,5,FALSE))</f>
      </c>
      <c r="H18" s="21">
        <f>IF(A18="","",VLOOKUP(A18,JAN8_DB!$A:$H,6,FALSE))</f>
      </c>
      <c r="I18" s="21">
        <f>IF(A18="","",VLOOKUP(A18,JAN8_DB!$A:$H,7,FALSE))</f>
      </c>
      <c r="J18" s="14">
        <f>IF(A18="","",IF(VLOOKUP(A18,JAN8_DB!$A:$H,8,FALSE)=0,"",VLOOKUP(A18,JAN8_DB!$A:$H,8,FALSE)))</f>
      </c>
      <c r="L18" s="3">
        <f t="shared" si="1"/>
      </c>
      <c r="M18" s="3">
        <f t="shared" si="2"/>
      </c>
      <c r="N18" s="3">
        <f t="shared" si="3"/>
      </c>
      <c r="O18" s="3">
        <f t="shared" si="4"/>
      </c>
      <c r="P18" s="3">
        <f t="shared" si="5"/>
      </c>
      <c r="Q18" s="3">
        <f t="shared" si="6"/>
      </c>
      <c r="R18" s="3">
        <f t="shared" si="7"/>
      </c>
      <c r="S18" s="3">
        <f t="shared" si="8"/>
      </c>
      <c r="T18" s="3">
        <f t="shared" si="9"/>
      </c>
      <c r="U18" s="3">
        <f t="shared" si="10"/>
      </c>
      <c r="V18" s="3">
        <f t="shared" si="11"/>
      </c>
      <c r="W18" s="10">
        <f t="shared" si="12"/>
      </c>
      <c r="X18" s="10" t="e">
        <f>VLOOKUP(RIGHT(LEFT(A18,5),1),'JAN_変換'!$C$2:$D$11,2,FALSE)</f>
        <v>#N/A</v>
      </c>
      <c r="Y18" s="10" t="e">
        <f>VLOOKUP(RIGHT(LEFT(A18,6),1),'JAN_変換'!$C$2:$D$11,2,FALSE)</f>
        <v>#N/A</v>
      </c>
      <c r="Z18" s="10" t="e">
        <f>VLOOKUP(RIGHT(LEFT(A18,7),1),'JAN_変換'!$C$2:$D$11,2,FALSE)</f>
        <v>#N/A</v>
      </c>
      <c r="AA18" s="10" t="e">
        <f>VLOOKUP(RIGHT(LEFT(A18,8),1),'JAN_変換'!$C$2:$D$11,2,FALSE)</f>
        <v>#N/A</v>
      </c>
      <c r="AC18" s="3" t="e">
        <f t="shared" si="13"/>
        <v>#N/A</v>
      </c>
      <c r="AD18" s="3" t="e">
        <f t="shared" si="14"/>
        <v>#VALUE!</v>
      </c>
    </row>
    <row r="19" spans="1:30" ht="24" customHeight="1">
      <c r="A19" s="13"/>
      <c r="B19" s="26">
        <f t="shared" si="0"/>
      </c>
      <c r="C19" s="27">
        <f t="shared" si="15"/>
      </c>
      <c r="D19" s="22">
        <f>IF(A19="","",VLOOKUP(A19,JAN8_DB!$A:$H,2,FALSE))</f>
      </c>
      <c r="E19" s="22">
        <f>IF(A19="","",VLOOKUP(A19,JAN8_DB!$A:$H,3,FALSE))</f>
      </c>
      <c r="F19" s="21">
        <f>IF(A19="","",VLOOKUP(A19,JAN8_DB!$A:$H,4,FALSE))</f>
      </c>
      <c r="G19" s="21">
        <f>IF(A19="","",VLOOKUP(A19,JAN8_DB!$A:$H,5,FALSE))</f>
      </c>
      <c r="H19" s="21">
        <f>IF(A19="","",VLOOKUP(A19,JAN8_DB!$A:$H,6,FALSE))</f>
      </c>
      <c r="I19" s="21">
        <f>IF(A19="","",VLOOKUP(A19,JAN8_DB!$A:$H,7,FALSE))</f>
      </c>
      <c r="J19" s="14">
        <f>IF(A19="","",IF(VLOOKUP(A19,JAN8_DB!$A:$H,8,FALSE)=0,"",VLOOKUP(A19,JAN8_DB!$A:$H,8,FALSE)))</f>
      </c>
      <c r="L19" s="3">
        <f t="shared" si="1"/>
      </c>
      <c r="M19" s="3">
        <f t="shared" si="2"/>
      </c>
      <c r="N19" s="3">
        <f t="shared" si="3"/>
      </c>
      <c r="O19" s="3">
        <f t="shared" si="4"/>
      </c>
      <c r="P19" s="3">
        <f t="shared" si="5"/>
      </c>
      <c r="Q19" s="3">
        <f t="shared" si="6"/>
      </c>
      <c r="R19" s="3">
        <f t="shared" si="7"/>
      </c>
      <c r="S19" s="3">
        <f t="shared" si="8"/>
      </c>
      <c r="T19" s="3">
        <f t="shared" si="9"/>
      </c>
      <c r="U19" s="3">
        <f t="shared" si="10"/>
      </c>
      <c r="V19" s="3">
        <f t="shared" si="11"/>
      </c>
      <c r="W19" s="10">
        <f t="shared" si="12"/>
      </c>
      <c r="X19" s="10" t="e">
        <f>VLOOKUP(RIGHT(LEFT(A19,5),1),'JAN_変換'!$C$2:$D$11,2,FALSE)</f>
        <v>#N/A</v>
      </c>
      <c r="Y19" s="10" t="e">
        <f>VLOOKUP(RIGHT(LEFT(A19,6),1),'JAN_変換'!$C$2:$D$11,2,FALSE)</f>
        <v>#N/A</v>
      </c>
      <c r="Z19" s="10" t="e">
        <f>VLOOKUP(RIGHT(LEFT(A19,7),1),'JAN_変換'!$C$2:$D$11,2,FALSE)</f>
        <v>#N/A</v>
      </c>
      <c r="AA19" s="10" t="e">
        <f>VLOOKUP(RIGHT(LEFT(A19,8),1),'JAN_変換'!$C$2:$D$11,2,FALSE)</f>
        <v>#N/A</v>
      </c>
      <c r="AC19" s="3" t="e">
        <f t="shared" si="13"/>
        <v>#N/A</v>
      </c>
      <c r="AD19" s="3" t="e">
        <f t="shared" si="14"/>
        <v>#VALUE!</v>
      </c>
    </row>
    <row r="20" spans="1:30" ht="24" customHeight="1">
      <c r="A20" s="13"/>
      <c r="B20" s="26">
        <f t="shared" si="0"/>
      </c>
      <c r="C20" s="27">
        <f t="shared" si="15"/>
      </c>
      <c r="D20" s="22">
        <f>IF(A20="","",VLOOKUP(A20,JAN8_DB!$A:$H,2,FALSE))</f>
      </c>
      <c r="E20" s="22">
        <f>IF(A20="","",VLOOKUP(A20,JAN8_DB!$A:$H,3,FALSE))</f>
      </c>
      <c r="F20" s="21">
        <f>IF(A20="","",VLOOKUP(A20,JAN8_DB!$A:$H,4,FALSE))</f>
      </c>
      <c r="G20" s="21">
        <f>IF(A20="","",VLOOKUP(A20,JAN8_DB!$A:$H,5,FALSE))</f>
      </c>
      <c r="H20" s="21">
        <f>IF(A20="","",VLOOKUP(A20,JAN8_DB!$A:$H,6,FALSE))</f>
      </c>
      <c r="I20" s="21">
        <f>IF(A20="","",VLOOKUP(A20,JAN8_DB!$A:$H,7,FALSE))</f>
      </c>
      <c r="J20" s="14">
        <f>IF(A20="","",IF(VLOOKUP(A20,JAN8_DB!$A:$H,8,FALSE)=0,"",VLOOKUP(A20,JAN8_DB!$A:$H,8,FALSE)))</f>
      </c>
      <c r="L20" s="3">
        <f t="shared" si="1"/>
      </c>
      <c r="M20" s="3">
        <f t="shared" si="2"/>
      </c>
      <c r="N20" s="3">
        <f t="shared" si="3"/>
      </c>
      <c r="O20" s="3">
        <f t="shared" si="4"/>
      </c>
      <c r="P20" s="3">
        <f t="shared" si="5"/>
      </c>
      <c r="Q20" s="3">
        <f t="shared" si="6"/>
      </c>
      <c r="R20" s="3">
        <f t="shared" si="7"/>
      </c>
      <c r="S20" s="3">
        <f t="shared" si="8"/>
      </c>
      <c r="T20" s="3">
        <f t="shared" si="9"/>
      </c>
      <c r="U20" s="3">
        <f t="shared" si="10"/>
      </c>
      <c r="V20" s="3">
        <f t="shared" si="11"/>
      </c>
      <c r="W20" s="10">
        <f t="shared" si="12"/>
      </c>
      <c r="X20" s="10" t="e">
        <f>VLOOKUP(RIGHT(LEFT(A20,5),1),'JAN_変換'!$C$2:$D$11,2,FALSE)</f>
        <v>#N/A</v>
      </c>
      <c r="Y20" s="10" t="e">
        <f>VLOOKUP(RIGHT(LEFT(A20,6),1),'JAN_変換'!$C$2:$D$11,2,FALSE)</f>
        <v>#N/A</v>
      </c>
      <c r="Z20" s="10" t="e">
        <f>VLOOKUP(RIGHT(LEFT(A20,7),1),'JAN_変換'!$C$2:$D$11,2,FALSE)</f>
        <v>#N/A</v>
      </c>
      <c r="AA20" s="10" t="e">
        <f>VLOOKUP(RIGHT(LEFT(A20,8),1),'JAN_変換'!$C$2:$D$11,2,FALSE)</f>
        <v>#N/A</v>
      </c>
      <c r="AC20" s="3" t="e">
        <f t="shared" si="13"/>
        <v>#N/A</v>
      </c>
      <c r="AD20" s="3" t="e">
        <f t="shared" si="14"/>
        <v>#VALUE!</v>
      </c>
    </row>
    <row r="21" spans="1:30" ht="24" customHeight="1">
      <c r="A21" s="13"/>
      <c r="B21" s="26">
        <f t="shared" si="0"/>
      </c>
      <c r="C21" s="27">
        <f t="shared" si="15"/>
      </c>
      <c r="D21" s="22">
        <f>IF(A21="","",VLOOKUP(A21,JAN8_DB!$A:$H,2,FALSE))</f>
      </c>
      <c r="E21" s="22">
        <f>IF(A21="","",VLOOKUP(A21,JAN8_DB!$A:$H,3,FALSE))</f>
      </c>
      <c r="F21" s="21">
        <f>IF(A21="","",VLOOKUP(A21,JAN8_DB!$A:$H,4,FALSE))</f>
      </c>
      <c r="G21" s="21">
        <f>IF(A21="","",VLOOKUP(A21,JAN8_DB!$A:$H,5,FALSE))</f>
      </c>
      <c r="H21" s="21">
        <f>IF(A21="","",VLOOKUP(A21,JAN8_DB!$A:$H,6,FALSE))</f>
      </c>
      <c r="I21" s="21">
        <f>IF(A21="","",VLOOKUP(A21,JAN8_DB!$A:$H,7,FALSE))</f>
      </c>
      <c r="J21" s="14">
        <f>IF(A21="","",IF(VLOOKUP(A21,JAN8_DB!$A:$H,8,FALSE)=0,"",VLOOKUP(A21,JAN8_DB!$A:$H,8,FALSE)))</f>
      </c>
      <c r="L21" s="3">
        <f t="shared" si="1"/>
      </c>
      <c r="M21" s="3">
        <f t="shared" si="2"/>
      </c>
      <c r="N21" s="3">
        <f t="shared" si="3"/>
      </c>
      <c r="O21" s="3">
        <f t="shared" si="4"/>
      </c>
      <c r="P21" s="3">
        <f t="shared" si="5"/>
      </c>
      <c r="Q21" s="3">
        <f t="shared" si="6"/>
      </c>
      <c r="R21" s="3">
        <f t="shared" si="7"/>
      </c>
      <c r="S21" s="3">
        <f t="shared" si="8"/>
      </c>
      <c r="T21" s="3">
        <f t="shared" si="9"/>
      </c>
      <c r="U21" s="3">
        <f t="shared" si="10"/>
      </c>
      <c r="V21" s="3">
        <f t="shared" si="11"/>
      </c>
      <c r="W21" s="10">
        <f t="shared" si="12"/>
      </c>
      <c r="X21" s="10" t="e">
        <f>VLOOKUP(RIGHT(LEFT(A21,5),1),'JAN_変換'!$C$2:$D$11,2,FALSE)</f>
        <v>#N/A</v>
      </c>
      <c r="Y21" s="10" t="e">
        <f>VLOOKUP(RIGHT(LEFT(A21,6),1),'JAN_変換'!$C$2:$D$11,2,FALSE)</f>
        <v>#N/A</v>
      </c>
      <c r="Z21" s="10" t="e">
        <f>VLOOKUP(RIGHT(LEFT(A21,7),1),'JAN_変換'!$C$2:$D$11,2,FALSE)</f>
        <v>#N/A</v>
      </c>
      <c r="AA21" s="10" t="e">
        <f>VLOOKUP(RIGHT(LEFT(A21,8),1),'JAN_変換'!$C$2:$D$11,2,FALSE)</f>
        <v>#N/A</v>
      </c>
      <c r="AC21" s="3" t="e">
        <f t="shared" si="13"/>
        <v>#N/A</v>
      </c>
      <c r="AD21" s="3" t="e">
        <f t="shared" si="14"/>
        <v>#VALUE!</v>
      </c>
    </row>
    <row r="22" spans="1:30" ht="24" customHeight="1">
      <c r="A22" s="13"/>
      <c r="B22" s="26">
        <f t="shared" si="0"/>
      </c>
      <c r="C22" s="27">
        <f t="shared" si="15"/>
      </c>
      <c r="D22" s="22">
        <f>IF(A22="","",VLOOKUP(A22,JAN8_DB!$A:$H,2,FALSE))</f>
      </c>
      <c r="E22" s="22">
        <f>IF(A22="","",VLOOKUP(A22,JAN8_DB!$A:$H,3,FALSE))</f>
      </c>
      <c r="F22" s="21">
        <f>IF(A22="","",VLOOKUP(A22,JAN8_DB!$A:$H,4,FALSE))</f>
      </c>
      <c r="G22" s="21">
        <f>IF(A22="","",VLOOKUP(A22,JAN8_DB!$A:$H,5,FALSE))</f>
      </c>
      <c r="H22" s="21">
        <f>IF(A22="","",VLOOKUP(A22,JAN8_DB!$A:$H,6,FALSE))</f>
      </c>
      <c r="I22" s="21">
        <f>IF(A22="","",VLOOKUP(A22,JAN8_DB!$A:$H,7,FALSE))</f>
      </c>
      <c r="J22" s="14">
        <f>IF(A22="","",IF(VLOOKUP(A22,JAN8_DB!$A:$H,8,FALSE)=0,"",VLOOKUP(A22,JAN8_DB!$A:$H,8,FALSE)))</f>
      </c>
      <c r="L22" s="3">
        <f t="shared" si="1"/>
      </c>
      <c r="M22" s="3">
        <f t="shared" si="2"/>
      </c>
      <c r="N22" s="3">
        <f t="shared" si="3"/>
      </c>
      <c r="O22" s="3">
        <f t="shared" si="4"/>
      </c>
      <c r="P22" s="3">
        <f t="shared" si="5"/>
      </c>
      <c r="Q22" s="3">
        <f t="shared" si="6"/>
      </c>
      <c r="R22" s="3">
        <f t="shared" si="7"/>
      </c>
      <c r="S22" s="3">
        <f t="shared" si="8"/>
      </c>
      <c r="T22" s="3">
        <f t="shared" si="9"/>
      </c>
      <c r="U22" s="3">
        <f t="shared" si="10"/>
      </c>
      <c r="V22" s="3">
        <f t="shared" si="11"/>
      </c>
      <c r="W22" s="10">
        <f t="shared" si="12"/>
      </c>
      <c r="X22" s="10" t="e">
        <f>VLOOKUP(RIGHT(LEFT(A22,5),1),'JAN_変換'!$C$2:$D$11,2,FALSE)</f>
        <v>#N/A</v>
      </c>
      <c r="Y22" s="10" t="e">
        <f>VLOOKUP(RIGHT(LEFT(A22,6),1),'JAN_変換'!$C$2:$D$11,2,FALSE)</f>
        <v>#N/A</v>
      </c>
      <c r="Z22" s="10" t="e">
        <f>VLOOKUP(RIGHT(LEFT(A22,7),1),'JAN_変換'!$C$2:$D$11,2,FALSE)</f>
        <v>#N/A</v>
      </c>
      <c r="AA22" s="10" t="e">
        <f>VLOOKUP(RIGHT(LEFT(A22,8),1),'JAN_変換'!$C$2:$D$11,2,FALSE)</f>
        <v>#N/A</v>
      </c>
      <c r="AC22" s="3" t="e">
        <f t="shared" si="13"/>
        <v>#N/A</v>
      </c>
      <c r="AD22" s="3" t="e">
        <f t="shared" si="14"/>
        <v>#VALUE!</v>
      </c>
    </row>
    <row r="23" spans="1:30" ht="24" customHeight="1">
      <c r="A23" s="13"/>
      <c r="B23" s="26">
        <f t="shared" si="0"/>
      </c>
      <c r="C23" s="27">
        <f t="shared" si="15"/>
      </c>
      <c r="D23" s="22">
        <f>IF(A23="","",VLOOKUP(A23,JAN8_DB!$A:$H,2,FALSE))</f>
      </c>
      <c r="E23" s="22">
        <f>IF(A23="","",VLOOKUP(A23,JAN8_DB!$A:$H,3,FALSE))</f>
      </c>
      <c r="F23" s="21">
        <f>IF(A23="","",VLOOKUP(A23,JAN8_DB!$A:$H,4,FALSE))</f>
      </c>
      <c r="G23" s="21">
        <f>IF(A23="","",VLOOKUP(A23,JAN8_DB!$A:$H,5,FALSE))</f>
      </c>
      <c r="H23" s="21">
        <f>IF(A23="","",VLOOKUP(A23,JAN8_DB!$A:$H,6,FALSE))</f>
      </c>
      <c r="I23" s="21">
        <f>IF(A23="","",VLOOKUP(A23,JAN8_DB!$A:$H,7,FALSE))</f>
      </c>
      <c r="J23" s="14">
        <f>IF(A23="","",IF(VLOOKUP(A23,JAN8_DB!$A:$H,8,FALSE)=0,"",VLOOKUP(A23,JAN8_DB!$A:$H,8,FALSE)))</f>
      </c>
      <c r="L23" s="3">
        <f t="shared" si="1"/>
      </c>
      <c r="M23" s="3">
        <f t="shared" si="2"/>
      </c>
      <c r="N23" s="3">
        <f t="shared" si="3"/>
      </c>
      <c r="O23" s="3">
        <f t="shared" si="4"/>
      </c>
      <c r="P23" s="3">
        <f t="shared" si="5"/>
      </c>
      <c r="Q23" s="3">
        <f t="shared" si="6"/>
      </c>
      <c r="R23" s="3">
        <f t="shared" si="7"/>
      </c>
      <c r="S23" s="3">
        <f t="shared" si="8"/>
      </c>
      <c r="T23" s="3">
        <f t="shared" si="9"/>
      </c>
      <c r="U23" s="3">
        <f t="shared" si="10"/>
      </c>
      <c r="V23" s="3">
        <f t="shared" si="11"/>
      </c>
      <c r="W23" s="10">
        <f t="shared" si="12"/>
      </c>
      <c r="X23" s="10" t="e">
        <f>VLOOKUP(RIGHT(LEFT(A23,5),1),'JAN_変換'!$C$2:$D$11,2,FALSE)</f>
        <v>#N/A</v>
      </c>
      <c r="Y23" s="10" t="e">
        <f>VLOOKUP(RIGHT(LEFT(A23,6),1),'JAN_変換'!$C$2:$D$11,2,FALSE)</f>
        <v>#N/A</v>
      </c>
      <c r="Z23" s="10" t="e">
        <f>VLOOKUP(RIGHT(LEFT(A23,7),1),'JAN_変換'!$C$2:$D$11,2,FALSE)</f>
        <v>#N/A</v>
      </c>
      <c r="AA23" s="10" t="e">
        <f>VLOOKUP(RIGHT(LEFT(A23,8),1),'JAN_変換'!$C$2:$D$11,2,FALSE)</f>
        <v>#N/A</v>
      </c>
      <c r="AC23" s="3" t="e">
        <f t="shared" si="13"/>
        <v>#N/A</v>
      </c>
      <c r="AD23" s="3" t="e">
        <f t="shared" si="14"/>
        <v>#VALUE!</v>
      </c>
    </row>
    <row r="24" spans="1:30" ht="24" customHeight="1">
      <c r="A24" s="13"/>
      <c r="B24" s="26">
        <f t="shared" si="0"/>
      </c>
      <c r="C24" s="27">
        <f t="shared" si="15"/>
      </c>
      <c r="D24" s="22">
        <f>IF(A24="","",VLOOKUP(A24,JAN8_DB!$A:$H,2,FALSE))</f>
      </c>
      <c r="E24" s="22">
        <f>IF(A24="","",VLOOKUP(A24,JAN8_DB!$A:$H,3,FALSE))</f>
      </c>
      <c r="F24" s="21">
        <f>IF(A24="","",VLOOKUP(A24,JAN8_DB!$A:$H,4,FALSE))</f>
      </c>
      <c r="G24" s="21">
        <f>IF(A24="","",VLOOKUP(A24,JAN8_DB!$A:$H,5,FALSE))</f>
      </c>
      <c r="H24" s="21">
        <f>IF(A24="","",VLOOKUP(A24,JAN8_DB!$A:$H,6,FALSE))</f>
      </c>
      <c r="I24" s="21">
        <f>IF(A24="","",VLOOKUP(A24,JAN8_DB!$A:$H,7,FALSE))</f>
      </c>
      <c r="J24" s="14">
        <f>IF(A24="","",IF(VLOOKUP(A24,JAN8_DB!$A:$H,8,FALSE)=0,"",VLOOKUP(A24,JAN8_DB!$A:$H,8,FALSE)))</f>
      </c>
      <c r="L24" s="3">
        <f t="shared" si="1"/>
      </c>
      <c r="M24" s="3">
        <f t="shared" si="2"/>
      </c>
      <c r="N24" s="3">
        <f t="shared" si="3"/>
      </c>
      <c r="O24" s="3">
        <f t="shared" si="4"/>
      </c>
      <c r="P24" s="3">
        <f t="shared" si="5"/>
      </c>
      <c r="Q24" s="3">
        <f t="shared" si="6"/>
      </c>
      <c r="R24" s="3">
        <f t="shared" si="7"/>
      </c>
      <c r="S24" s="3">
        <f t="shared" si="8"/>
      </c>
      <c r="T24" s="3">
        <f t="shared" si="9"/>
      </c>
      <c r="U24" s="3">
        <f t="shared" si="10"/>
      </c>
      <c r="V24" s="3">
        <f t="shared" si="11"/>
      </c>
      <c r="W24" s="10">
        <f t="shared" si="12"/>
      </c>
      <c r="X24" s="10" t="e">
        <f>VLOOKUP(RIGHT(LEFT(A24,5),1),'JAN_変換'!$C$2:$D$11,2,FALSE)</f>
        <v>#N/A</v>
      </c>
      <c r="Y24" s="10" t="e">
        <f>VLOOKUP(RIGHT(LEFT(A24,6),1),'JAN_変換'!$C$2:$D$11,2,FALSE)</f>
        <v>#N/A</v>
      </c>
      <c r="Z24" s="10" t="e">
        <f>VLOOKUP(RIGHT(LEFT(A24,7),1),'JAN_変換'!$C$2:$D$11,2,FALSE)</f>
        <v>#N/A</v>
      </c>
      <c r="AA24" s="10" t="e">
        <f>VLOOKUP(RIGHT(LEFT(A24,8),1),'JAN_変換'!$C$2:$D$11,2,FALSE)</f>
        <v>#N/A</v>
      </c>
      <c r="AC24" s="3" t="e">
        <f t="shared" si="13"/>
        <v>#N/A</v>
      </c>
      <c r="AD24" s="3" t="e">
        <f t="shared" si="14"/>
        <v>#VALUE!</v>
      </c>
    </row>
    <row r="25" spans="1:30" ht="24" customHeight="1">
      <c r="A25" s="13"/>
      <c r="B25" s="26">
        <f t="shared" si="0"/>
      </c>
      <c r="C25" s="27">
        <f t="shared" si="15"/>
      </c>
      <c r="D25" s="22">
        <f>IF(A25="","",VLOOKUP(A25,JAN8_DB!$A:$H,2,FALSE))</f>
      </c>
      <c r="E25" s="22">
        <f>IF(A25="","",VLOOKUP(A25,JAN8_DB!$A:$H,3,FALSE))</f>
      </c>
      <c r="F25" s="21">
        <f>IF(A25="","",VLOOKUP(A25,JAN8_DB!$A:$H,4,FALSE))</f>
      </c>
      <c r="G25" s="21">
        <f>IF(A25="","",VLOOKUP(A25,JAN8_DB!$A:$H,5,FALSE))</f>
      </c>
      <c r="H25" s="21">
        <f>IF(A25="","",VLOOKUP(A25,JAN8_DB!$A:$H,6,FALSE))</f>
      </c>
      <c r="I25" s="21">
        <f>IF(A25="","",VLOOKUP(A25,JAN8_DB!$A:$H,7,FALSE))</f>
      </c>
      <c r="J25" s="14">
        <f>IF(A25="","",IF(VLOOKUP(A25,JAN8_DB!$A:$H,8,FALSE)=0,"",VLOOKUP(A25,JAN8_DB!$A:$H,8,FALSE)))</f>
      </c>
      <c r="L25" s="3">
        <f t="shared" si="1"/>
      </c>
      <c r="M25" s="3">
        <f t="shared" si="2"/>
      </c>
      <c r="N25" s="3">
        <f t="shared" si="3"/>
      </c>
      <c r="O25" s="3">
        <f t="shared" si="4"/>
      </c>
      <c r="P25" s="3">
        <f t="shared" si="5"/>
      </c>
      <c r="Q25" s="3">
        <f t="shared" si="6"/>
      </c>
      <c r="R25" s="3">
        <f t="shared" si="7"/>
      </c>
      <c r="S25" s="3">
        <f t="shared" si="8"/>
      </c>
      <c r="T25" s="3">
        <f t="shared" si="9"/>
      </c>
      <c r="U25" s="3">
        <f t="shared" si="10"/>
      </c>
      <c r="V25" s="3">
        <f t="shared" si="11"/>
      </c>
      <c r="W25" s="10">
        <f t="shared" si="12"/>
      </c>
      <c r="X25" s="10" t="e">
        <f>VLOOKUP(RIGHT(LEFT(A25,5),1),'JAN_変換'!$C$2:$D$11,2,FALSE)</f>
        <v>#N/A</v>
      </c>
      <c r="Y25" s="10" t="e">
        <f>VLOOKUP(RIGHT(LEFT(A25,6),1),'JAN_変換'!$C$2:$D$11,2,FALSE)</f>
        <v>#N/A</v>
      </c>
      <c r="Z25" s="10" t="e">
        <f>VLOOKUP(RIGHT(LEFT(A25,7),1),'JAN_変換'!$C$2:$D$11,2,FALSE)</f>
        <v>#N/A</v>
      </c>
      <c r="AA25" s="10" t="e">
        <f>VLOOKUP(RIGHT(LEFT(A25,8),1),'JAN_変換'!$C$2:$D$11,2,FALSE)</f>
        <v>#N/A</v>
      </c>
      <c r="AC25" s="3" t="e">
        <f t="shared" si="13"/>
        <v>#N/A</v>
      </c>
      <c r="AD25" s="3" t="e">
        <f t="shared" si="14"/>
        <v>#VALUE!</v>
      </c>
    </row>
    <row r="26" spans="1:30" ht="24" customHeight="1">
      <c r="A26" s="13"/>
      <c r="B26" s="26">
        <f t="shared" si="0"/>
      </c>
      <c r="C26" s="27">
        <f t="shared" si="15"/>
      </c>
      <c r="D26" s="22">
        <f>IF(A26="","",VLOOKUP(A26,JAN8_DB!$A:$H,2,FALSE))</f>
      </c>
      <c r="E26" s="22">
        <f>IF(A26="","",VLOOKUP(A26,JAN8_DB!$A:$H,3,FALSE))</f>
      </c>
      <c r="F26" s="21">
        <f>IF(A26="","",VLOOKUP(A26,JAN8_DB!$A:$H,4,FALSE))</f>
      </c>
      <c r="G26" s="21">
        <f>IF(A26="","",VLOOKUP(A26,JAN8_DB!$A:$H,5,FALSE))</f>
      </c>
      <c r="H26" s="21">
        <f>IF(A26="","",VLOOKUP(A26,JAN8_DB!$A:$H,6,FALSE))</f>
      </c>
      <c r="I26" s="21">
        <f>IF(A26="","",VLOOKUP(A26,JAN8_DB!$A:$H,7,FALSE))</f>
      </c>
      <c r="J26" s="14">
        <f>IF(A26="","",IF(VLOOKUP(A26,JAN8_DB!$A:$H,8,FALSE)=0,"",VLOOKUP(A26,JAN8_DB!$A:$H,8,FALSE)))</f>
      </c>
      <c r="L26" s="3">
        <f t="shared" si="1"/>
      </c>
      <c r="M26" s="3">
        <f t="shared" si="2"/>
      </c>
      <c r="N26" s="3">
        <f t="shared" si="3"/>
      </c>
      <c r="O26" s="3">
        <f t="shared" si="4"/>
      </c>
      <c r="P26" s="3">
        <f t="shared" si="5"/>
      </c>
      <c r="Q26" s="3">
        <f t="shared" si="6"/>
      </c>
      <c r="R26" s="3">
        <f t="shared" si="7"/>
      </c>
      <c r="S26" s="3">
        <f t="shared" si="8"/>
      </c>
      <c r="T26" s="3">
        <f t="shared" si="9"/>
      </c>
      <c r="U26" s="3">
        <f t="shared" si="10"/>
      </c>
      <c r="V26" s="3">
        <f t="shared" si="11"/>
      </c>
      <c r="W26" s="10">
        <f t="shared" si="12"/>
      </c>
      <c r="X26" s="10" t="e">
        <f>VLOOKUP(RIGHT(LEFT(A26,5),1),'JAN_変換'!$C$2:$D$11,2,FALSE)</f>
        <v>#N/A</v>
      </c>
      <c r="Y26" s="10" t="e">
        <f>VLOOKUP(RIGHT(LEFT(A26,6),1),'JAN_変換'!$C$2:$D$11,2,FALSE)</f>
        <v>#N/A</v>
      </c>
      <c r="Z26" s="10" t="e">
        <f>VLOOKUP(RIGHT(LEFT(A26,7),1),'JAN_変換'!$C$2:$D$11,2,FALSE)</f>
        <v>#N/A</v>
      </c>
      <c r="AA26" s="10" t="e">
        <f>VLOOKUP(RIGHT(LEFT(A26,8),1),'JAN_変換'!$C$2:$D$11,2,FALSE)</f>
        <v>#N/A</v>
      </c>
      <c r="AC26" s="3" t="e">
        <f t="shared" si="13"/>
        <v>#N/A</v>
      </c>
      <c r="AD26" s="3" t="e">
        <f t="shared" si="14"/>
        <v>#VALUE!</v>
      </c>
    </row>
    <row r="27" spans="1:30" ht="24" customHeight="1">
      <c r="A27" s="13"/>
      <c r="B27" s="26">
        <f t="shared" si="0"/>
      </c>
      <c r="C27" s="27">
        <f t="shared" si="15"/>
      </c>
      <c r="D27" s="22">
        <f>IF(A27="","",VLOOKUP(A27,JAN8_DB!$A:$H,2,FALSE))</f>
      </c>
      <c r="E27" s="22">
        <f>IF(A27="","",VLOOKUP(A27,JAN8_DB!$A:$H,3,FALSE))</f>
      </c>
      <c r="F27" s="21">
        <f>IF(A27="","",VLOOKUP(A27,JAN8_DB!$A:$H,4,FALSE))</f>
      </c>
      <c r="G27" s="21">
        <f>IF(A27="","",VLOOKUP(A27,JAN8_DB!$A:$H,5,FALSE))</f>
      </c>
      <c r="H27" s="21">
        <f>IF(A27="","",VLOOKUP(A27,JAN8_DB!$A:$H,6,FALSE))</f>
      </c>
      <c r="I27" s="21">
        <f>IF(A27="","",VLOOKUP(A27,JAN8_DB!$A:$H,7,FALSE))</f>
      </c>
      <c r="J27" s="14">
        <f>IF(A27="","",IF(VLOOKUP(A27,JAN8_DB!$A:$H,8,FALSE)=0,"",VLOOKUP(A27,JAN8_DB!$A:$H,8,FALSE)))</f>
      </c>
      <c r="L27" s="3">
        <f t="shared" si="1"/>
      </c>
      <c r="M27" s="3">
        <f t="shared" si="2"/>
      </c>
      <c r="N27" s="3">
        <f t="shared" si="3"/>
      </c>
      <c r="O27" s="3">
        <f t="shared" si="4"/>
      </c>
      <c r="P27" s="3">
        <f t="shared" si="5"/>
      </c>
      <c r="Q27" s="3">
        <f t="shared" si="6"/>
      </c>
      <c r="R27" s="3">
        <f t="shared" si="7"/>
      </c>
      <c r="S27" s="3">
        <f t="shared" si="8"/>
      </c>
      <c r="T27" s="3">
        <f t="shared" si="9"/>
      </c>
      <c r="U27" s="3">
        <f t="shared" si="10"/>
      </c>
      <c r="V27" s="3">
        <f t="shared" si="11"/>
      </c>
      <c r="W27" s="10">
        <f t="shared" si="12"/>
      </c>
      <c r="X27" s="10" t="e">
        <f>VLOOKUP(RIGHT(LEFT(A27,5),1),'JAN_変換'!$C$2:$D$11,2,FALSE)</f>
        <v>#N/A</v>
      </c>
      <c r="Y27" s="10" t="e">
        <f>VLOOKUP(RIGHT(LEFT(A27,6),1),'JAN_変換'!$C$2:$D$11,2,FALSE)</f>
        <v>#N/A</v>
      </c>
      <c r="Z27" s="10" t="e">
        <f>VLOOKUP(RIGHT(LEFT(A27,7),1),'JAN_変換'!$C$2:$D$11,2,FALSE)</f>
        <v>#N/A</v>
      </c>
      <c r="AA27" s="10" t="e">
        <f>VLOOKUP(RIGHT(LEFT(A27,8),1),'JAN_変換'!$C$2:$D$11,2,FALSE)</f>
        <v>#N/A</v>
      </c>
      <c r="AC27" s="3" t="e">
        <f t="shared" si="13"/>
        <v>#N/A</v>
      </c>
      <c r="AD27" s="3" t="e">
        <f t="shared" si="14"/>
        <v>#VALUE!</v>
      </c>
    </row>
    <row r="28" spans="1:30" ht="24" customHeight="1">
      <c r="A28" s="13"/>
      <c r="B28" s="26">
        <f t="shared" si="0"/>
      </c>
      <c r="C28" s="27">
        <f t="shared" si="15"/>
      </c>
      <c r="D28" s="22">
        <f>IF(A28="","",VLOOKUP(A28,JAN8_DB!$A:$H,2,FALSE))</f>
      </c>
      <c r="E28" s="22">
        <f>IF(A28="","",VLOOKUP(A28,JAN8_DB!$A:$H,3,FALSE))</f>
      </c>
      <c r="F28" s="21">
        <f>IF(A28="","",VLOOKUP(A28,JAN8_DB!$A:$H,4,FALSE))</f>
      </c>
      <c r="G28" s="21">
        <f>IF(A28="","",VLOOKUP(A28,JAN8_DB!$A:$H,5,FALSE))</f>
      </c>
      <c r="H28" s="21">
        <f>IF(A28="","",VLOOKUP(A28,JAN8_DB!$A:$H,6,FALSE))</f>
      </c>
      <c r="I28" s="21">
        <f>IF(A28="","",VLOOKUP(A28,JAN8_DB!$A:$H,7,FALSE))</f>
      </c>
      <c r="J28" s="14">
        <f>IF(A28="","",IF(VLOOKUP(A28,JAN8_DB!$A:$H,8,FALSE)=0,"",VLOOKUP(A28,JAN8_DB!$A:$H,8,FALSE)))</f>
      </c>
      <c r="L28" s="3">
        <f t="shared" si="1"/>
      </c>
      <c r="M28" s="3">
        <f t="shared" si="2"/>
      </c>
      <c r="N28" s="3">
        <f t="shared" si="3"/>
      </c>
      <c r="O28" s="3">
        <f t="shared" si="4"/>
      </c>
      <c r="P28" s="3">
        <f t="shared" si="5"/>
      </c>
      <c r="Q28" s="3">
        <f t="shared" si="6"/>
      </c>
      <c r="R28" s="3">
        <f t="shared" si="7"/>
      </c>
      <c r="S28" s="3">
        <f t="shared" si="8"/>
      </c>
      <c r="T28" s="3">
        <f t="shared" si="9"/>
      </c>
      <c r="U28" s="3">
        <f t="shared" si="10"/>
      </c>
      <c r="V28" s="3">
        <f t="shared" si="11"/>
      </c>
      <c r="W28" s="10">
        <f t="shared" si="12"/>
      </c>
      <c r="X28" s="10" t="e">
        <f>VLOOKUP(RIGHT(LEFT(A28,5),1),'JAN_変換'!$C$2:$D$11,2,FALSE)</f>
        <v>#N/A</v>
      </c>
      <c r="Y28" s="10" t="e">
        <f>VLOOKUP(RIGHT(LEFT(A28,6),1),'JAN_変換'!$C$2:$D$11,2,FALSE)</f>
        <v>#N/A</v>
      </c>
      <c r="Z28" s="10" t="e">
        <f>VLOOKUP(RIGHT(LEFT(A28,7),1),'JAN_変換'!$C$2:$D$11,2,FALSE)</f>
        <v>#N/A</v>
      </c>
      <c r="AA28" s="10" t="e">
        <f>VLOOKUP(RIGHT(LEFT(A28,8),1),'JAN_変換'!$C$2:$D$11,2,FALSE)</f>
        <v>#N/A</v>
      </c>
      <c r="AC28" s="3" t="e">
        <f t="shared" si="13"/>
        <v>#N/A</v>
      </c>
      <c r="AD28" s="3" t="e">
        <f t="shared" si="14"/>
        <v>#VALUE!</v>
      </c>
    </row>
    <row r="29" spans="1:30" ht="24" customHeight="1">
      <c r="A29" s="13"/>
      <c r="B29" s="26">
        <f t="shared" si="0"/>
      </c>
      <c r="C29" s="27">
        <f t="shared" si="15"/>
      </c>
      <c r="D29" s="22">
        <f>IF(A29="","",VLOOKUP(A29,JAN8_DB!$A:$H,2,FALSE))</f>
      </c>
      <c r="E29" s="22">
        <f>IF(A29="","",VLOOKUP(A29,JAN8_DB!$A:$H,3,FALSE))</f>
      </c>
      <c r="F29" s="21">
        <f>IF(A29="","",VLOOKUP(A29,JAN8_DB!$A:$H,4,FALSE))</f>
      </c>
      <c r="G29" s="21">
        <f>IF(A29="","",VLOOKUP(A29,JAN8_DB!$A:$H,5,FALSE))</f>
      </c>
      <c r="H29" s="21">
        <f>IF(A29="","",VLOOKUP(A29,JAN8_DB!$A:$H,6,FALSE))</f>
      </c>
      <c r="I29" s="21">
        <f>IF(A29="","",VLOOKUP(A29,JAN8_DB!$A:$H,7,FALSE))</f>
      </c>
      <c r="J29" s="14">
        <f>IF(A29="","",IF(VLOOKUP(A29,JAN8_DB!$A:$H,8,FALSE)=0,"",VLOOKUP(A29,JAN8_DB!$A:$H,8,FALSE)))</f>
      </c>
      <c r="L29" s="3">
        <f t="shared" si="1"/>
      </c>
      <c r="M29" s="3">
        <f t="shared" si="2"/>
      </c>
      <c r="N29" s="3">
        <f t="shared" si="3"/>
      </c>
      <c r="O29" s="3">
        <f t="shared" si="4"/>
      </c>
      <c r="P29" s="3">
        <f t="shared" si="5"/>
      </c>
      <c r="Q29" s="3">
        <f t="shared" si="6"/>
      </c>
      <c r="R29" s="3">
        <f t="shared" si="7"/>
      </c>
      <c r="S29" s="3">
        <f t="shared" si="8"/>
      </c>
      <c r="T29" s="3">
        <f t="shared" si="9"/>
      </c>
      <c r="U29" s="3">
        <f t="shared" si="10"/>
      </c>
      <c r="V29" s="3">
        <f t="shared" si="11"/>
      </c>
      <c r="W29" s="10">
        <f t="shared" si="12"/>
      </c>
      <c r="X29" s="10" t="e">
        <f>VLOOKUP(RIGHT(LEFT(A29,5),1),'JAN_変換'!$C$2:$D$11,2,FALSE)</f>
        <v>#N/A</v>
      </c>
      <c r="Y29" s="10" t="e">
        <f>VLOOKUP(RIGHT(LEFT(A29,6),1),'JAN_変換'!$C$2:$D$11,2,FALSE)</f>
        <v>#N/A</v>
      </c>
      <c r="Z29" s="10" t="e">
        <f>VLOOKUP(RIGHT(LEFT(A29,7),1),'JAN_変換'!$C$2:$D$11,2,FALSE)</f>
        <v>#N/A</v>
      </c>
      <c r="AA29" s="10" t="e">
        <f>VLOOKUP(RIGHT(LEFT(A29,8),1),'JAN_変換'!$C$2:$D$11,2,FALSE)</f>
        <v>#N/A</v>
      </c>
      <c r="AC29" s="3" t="e">
        <f t="shared" si="13"/>
        <v>#N/A</v>
      </c>
      <c r="AD29" s="3" t="e">
        <f t="shared" si="14"/>
        <v>#VALUE!</v>
      </c>
    </row>
    <row r="30" spans="1:30" ht="24" customHeight="1">
      <c r="A30" s="13"/>
      <c r="B30" s="26">
        <f t="shared" si="0"/>
      </c>
      <c r="C30" s="27">
        <f t="shared" si="15"/>
      </c>
      <c r="D30" s="22">
        <f>IF(A30="","",VLOOKUP(A30,JAN8_DB!$A:$H,2,FALSE))</f>
      </c>
      <c r="E30" s="22">
        <f>IF(A30="","",VLOOKUP(A30,JAN8_DB!$A:$H,3,FALSE))</f>
      </c>
      <c r="F30" s="21">
        <f>IF(A30="","",VLOOKUP(A30,JAN8_DB!$A:$H,4,FALSE))</f>
      </c>
      <c r="G30" s="21">
        <f>IF(A30="","",VLOOKUP(A30,JAN8_DB!$A:$H,5,FALSE))</f>
      </c>
      <c r="H30" s="21">
        <f>IF(A30="","",VLOOKUP(A30,JAN8_DB!$A:$H,6,FALSE))</f>
      </c>
      <c r="I30" s="21">
        <f>IF(A30="","",VLOOKUP(A30,JAN8_DB!$A:$H,7,FALSE))</f>
      </c>
      <c r="J30" s="14">
        <f>IF(A30="","",IF(VLOOKUP(A30,JAN8_DB!$A:$H,8,FALSE)=0,"",VLOOKUP(A30,JAN8_DB!$A:$H,8,FALSE)))</f>
      </c>
      <c r="L30" s="3">
        <f t="shared" si="1"/>
      </c>
      <c r="M30" s="3">
        <f t="shared" si="2"/>
      </c>
      <c r="N30" s="3">
        <f t="shared" si="3"/>
      </c>
      <c r="O30" s="3">
        <f t="shared" si="4"/>
      </c>
      <c r="P30" s="3">
        <f t="shared" si="5"/>
      </c>
      <c r="Q30" s="3">
        <f t="shared" si="6"/>
      </c>
      <c r="R30" s="3">
        <f t="shared" si="7"/>
      </c>
      <c r="S30" s="3">
        <f t="shared" si="8"/>
      </c>
      <c r="T30" s="3">
        <f t="shared" si="9"/>
      </c>
      <c r="U30" s="3">
        <f t="shared" si="10"/>
      </c>
      <c r="V30" s="3">
        <f t="shared" si="11"/>
      </c>
      <c r="W30" s="10">
        <f t="shared" si="12"/>
      </c>
      <c r="X30" s="10" t="e">
        <f>VLOOKUP(RIGHT(LEFT(A30,5),1),'JAN_変換'!$C$2:$D$11,2,FALSE)</f>
        <v>#N/A</v>
      </c>
      <c r="Y30" s="10" t="e">
        <f>VLOOKUP(RIGHT(LEFT(A30,6),1),'JAN_変換'!$C$2:$D$11,2,FALSE)</f>
        <v>#N/A</v>
      </c>
      <c r="Z30" s="10" t="e">
        <f>VLOOKUP(RIGHT(LEFT(A30,7),1),'JAN_変換'!$C$2:$D$11,2,FALSE)</f>
        <v>#N/A</v>
      </c>
      <c r="AA30" s="10" t="e">
        <f>VLOOKUP(RIGHT(LEFT(A30,8),1),'JAN_変換'!$C$2:$D$11,2,FALSE)</f>
        <v>#N/A</v>
      </c>
      <c r="AC30" s="3" t="e">
        <f t="shared" si="13"/>
        <v>#N/A</v>
      </c>
      <c r="AD30" s="3" t="e">
        <f t="shared" si="14"/>
        <v>#VALUE!</v>
      </c>
    </row>
    <row r="31" spans="1:30" ht="24" customHeight="1">
      <c r="A31" s="13"/>
      <c r="B31" s="26">
        <f t="shared" si="0"/>
      </c>
      <c r="C31" s="27">
        <f t="shared" si="15"/>
      </c>
      <c r="D31" s="22">
        <f>IF(A31="","",VLOOKUP(A31,JAN8_DB!$A:$H,2,FALSE))</f>
      </c>
      <c r="E31" s="22">
        <f>IF(A31="","",VLOOKUP(A31,JAN8_DB!$A:$H,3,FALSE))</f>
      </c>
      <c r="F31" s="21">
        <f>IF(A31="","",VLOOKUP(A31,JAN8_DB!$A:$H,4,FALSE))</f>
      </c>
      <c r="G31" s="21">
        <f>IF(A31="","",VLOOKUP(A31,JAN8_DB!$A:$H,5,FALSE))</f>
      </c>
      <c r="H31" s="21">
        <f>IF(A31="","",VLOOKUP(A31,JAN8_DB!$A:$H,6,FALSE))</f>
      </c>
      <c r="I31" s="21">
        <f>IF(A31="","",VLOOKUP(A31,JAN8_DB!$A:$H,7,FALSE))</f>
      </c>
      <c r="J31" s="14">
        <f>IF(A31="","",IF(VLOOKUP(A31,JAN8_DB!$A:$H,8,FALSE)=0,"",VLOOKUP(A31,JAN8_DB!$A:$H,8,FALSE)))</f>
      </c>
      <c r="L31" s="3">
        <f t="shared" si="1"/>
      </c>
      <c r="M31" s="3">
        <f t="shared" si="2"/>
      </c>
      <c r="N31" s="3">
        <f t="shared" si="3"/>
      </c>
      <c r="O31" s="3">
        <f t="shared" si="4"/>
      </c>
      <c r="P31" s="3">
        <f t="shared" si="5"/>
      </c>
      <c r="Q31" s="3">
        <f t="shared" si="6"/>
      </c>
      <c r="R31" s="3">
        <f t="shared" si="7"/>
      </c>
      <c r="S31" s="3">
        <f t="shared" si="8"/>
      </c>
      <c r="T31" s="3">
        <f t="shared" si="9"/>
      </c>
      <c r="U31" s="3">
        <f t="shared" si="10"/>
      </c>
      <c r="V31" s="3">
        <f t="shared" si="11"/>
      </c>
      <c r="W31" s="10">
        <f t="shared" si="12"/>
      </c>
      <c r="X31" s="10" t="e">
        <f>VLOOKUP(RIGHT(LEFT(A31,5),1),'JAN_変換'!$C$2:$D$11,2,FALSE)</f>
        <v>#N/A</v>
      </c>
      <c r="Y31" s="10" t="e">
        <f>VLOOKUP(RIGHT(LEFT(A31,6),1),'JAN_変換'!$C$2:$D$11,2,FALSE)</f>
        <v>#N/A</v>
      </c>
      <c r="Z31" s="10" t="e">
        <f>VLOOKUP(RIGHT(LEFT(A31,7),1),'JAN_変換'!$C$2:$D$11,2,FALSE)</f>
        <v>#N/A</v>
      </c>
      <c r="AA31" s="10" t="e">
        <f>VLOOKUP(RIGHT(LEFT(A31,8),1),'JAN_変換'!$C$2:$D$11,2,FALSE)</f>
        <v>#N/A</v>
      </c>
      <c r="AC31" s="3" t="e">
        <f t="shared" si="13"/>
        <v>#N/A</v>
      </c>
      <c r="AD31" s="3" t="e">
        <f t="shared" si="14"/>
        <v>#VALUE!</v>
      </c>
    </row>
    <row r="32" spans="1:30" ht="24" customHeight="1">
      <c r="A32" s="13"/>
      <c r="B32" s="26">
        <f t="shared" si="0"/>
      </c>
      <c r="C32" s="27">
        <f t="shared" si="15"/>
      </c>
      <c r="D32" s="22">
        <f>IF(A32="","",VLOOKUP(A32,JAN8_DB!$A:$H,2,FALSE))</f>
      </c>
      <c r="E32" s="22">
        <f>IF(A32="","",VLOOKUP(A32,JAN8_DB!$A:$H,3,FALSE))</f>
      </c>
      <c r="F32" s="21">
        <f>IF(A32="","",VLOOKUP(A32,JAN8_DB!$A:$H,4,FALSE))</f>
      </c>
      <c r="G32" s="21">
        <f>IF(A32="","",VLOOKUP(A32,JAN8_DB!$A:$H,5,FALSE))</f>
      </c>
      <c r="H32" s="21">
        <f>IF(A32="","",VLOOKUP(A32,JAN8_DB!$A:$H,6,FALSE))</f>
      </c>
      <c r="I32" s="21">
        <f>IF(A32="","",VLOOKUP(A32,JAN8_DB!$A:$H,7,FALSE))</f>
      </c>
      <c r="J32" s="14">
        <f>IF(A32="","",IF(VLOOKUP(A32,JAN8_DB!$A:$H,8,FALSE)=0,"",VLOOKUP(A32,JAN8_DB!$A:$H,8,FALSE)))</f>
      </c>
      <c r="L32" s="3">
        <f t="shared" si="1"/>
      </c>
      <c r="M32" s="3">
        <f t="shared" si="2"/>
      </c>
      <c r="N32" s="3">
        <f t="shared" si="3"/>
      </c>
      <c r="O32" s="3">
        <f t="shared" si="4"/>
      </c>
      <c r="P32" s="3">
        <f t="shared" si="5"/>
      </c>
      <c r="Q32" s="3">
        <f t="shared" si="6"/>
      </c>
      <c r="R32" s="3">
        <f t="shared" si="7"/>
      </c>
      <c r="S32" s="3">
        <f t="shared" si="8"/>
      </c>
      <c r="T32" s="3">
        <f t="shared" si="9"/>
      </c>
      <c r="U32" s="3">
        <f t="shared" si="10"/>
      </c>
      <c r="V32" s="3">
        <f t="shared" si="11"/>
      </c>
      <c r="W32" s="10">
        <f t="shared" si="12"/>
      </c>
      <c r="X32" s="10" t="e">
        <f>VLOOKUP(RIGHT(LEFT(A32,5),1),'JAN_変換'!$C$2:$D$11,2,FALSE)</f>
        <v>#N/A</v>
      </c>
      <c r="Y32" s="10" t="e">
        <f>VLOOKUP(RIGHT(LEFT(A32,6),1),'JAN_変換'!$C$2:$D$11,2,FALSE)</f>
        <v>#N/A</v>
      </c>
      <c r="Z32" s="10" t="e">
        <f>VLOOKUP(RIGHT(LEFT(A32,7),1),'JAN_変換'!$C$2:$D$11,2,FALSE)</f>
        <v>#N/A</v>
      </c>
      <c r="AA32" s="10" t="e">
        <f>VLOOKUP(RIGHT(LEFT(A32,8),1),'JAN_変換'!$C$2:$D$11,2,FALSE)</f>
        <v>#N/A</v>
      </c>
      <c r="AC32" s="3" t="e">
        <f t="shared" si="13"/>
        <v>#N/A</v>
      </c>
      <c r="AD32" s="3" t="e">
        <f t="shared" si="14"/>
        <v>#VALUE!</v>
      </c>
    </row>
    <row r="33" spans="1:30" ht="24" customHeight="1">
      <c r="A33" s="13"/>
      <c r="B33" s="26">
        <f t="shared" si="0"/>
      </c>
      <c r="C33" s="27">
        <f t="shared" si="15"/>
      </c>
      <c r="D33" s="22">
        <f>IF(A33="","",VLOOKUP(A33,JAN8_DB!$A:$H,2,FALSE))</f>
      </c>
      <c r="E33" s="22">
        <f>IF(A33="","",VLOOKUP(A33,JAN8_DB!$A:$H,3,FALSE))</f>
      </c>
      <c r="F33" s="21">
        <f>IF(A33="","",VLOOKUP(A33,JAN8_DB!$A:$H,4,FALSE))</f>
      </c>
      <c r="G33" s="21">
        <f>IF(A33="","",VLOOKUP(A33,JAN8_DB!$A:$H,5,FALSE))</f>
      </c>
      <c r="H33" s="21">
        <f>IF(A33="","",VLOOKUP(A33,JAN8_DB!$A:$H,6,FALSE))</f>
      </c>
      <c r="I33" s="21">
        <f>IF(A33="","",VLOOKUP(A33,JAN8_DB!$A:$H,7,FALSE))</f>
      </c>
      <c r="J33" s="14">
        <f>IF(A33="","",IF(VLOOKUP(A33,JAN8_DB!$A:$H,8,FALSE)=0,"",VLOOKUP(A33,JAN8_DB!$A:$H,8,FALSE)))</f>
      </c>
      <c r="L33" s="3">
        <f t="shared" si="1"/>
      </c>
      <c r="M33" s="3">
        <f t="shared" si="2"/>
      </c>
      <c r="N33" s="3">
        <f t="shared" si="3"/>
      </c>
      <c r="O33" s="3">
        <f t="shared" si="4"/>
      </c>
      <c r="P33" s="3">
        <f t="shared" si="5"/>
      </c>
      <c r="Q33" s="3">
        <f t="shared" si="6"/>
      </c>
      <c r="R33" s="3">
        <f t="shared" si="7"/>
      </c>
      <c r="S33" s="3">
        <f t="shared" si="8"/>
      </c>
      <c r="T33" s="3">
        <f t="shared" si="9"/>
      </c>
      <c r="U33" s="3">
        <f t="shared" si="10"/>
      </c>
      <c r="V33" s="3">
        <f t="shared" si="11"/>
      </c>
      <c r="W33" s="10">
        <f t="shared" si="12"/>
      </c>
      <c r="X33" s="10" t="e">
        <f>VLOOKUP(RIGHT(LEFT(A33,5),1),'JAN_変換'!$C$2:$D$11,2,FALSE)</f>
        <v>#N/A</v>
      </c>
      <c r="Y33" s="10" t="e">
        <f>VLOOKUP(RIGHT(LEFT(A33,6),1),'JAN_変換'!$C$2:$D$11,2,FALSE)</f>
        <v>#N/A</v>
      </c>
      <c r="Z33" s="10" t="e">
        <f>VLOOKUP(RIGHT(LEFT(A33,7),1),'JAN_変換'!$C$2:$D$11,2,FALSE)</f>
        <v>#N/A</v>
      </c>
      <c r="AA33" s="10" t="e">
        <f>VLOOKUP(RIGHT(LEFT(A33,8),1),'JAN_変換'!$C$2:$D$11,2,FALSE)</f>
        <v>#N/A</v>
      </c>
      <c r="AC33" s="3" t="e">
        <f t="shared" si="13"/>
        <v>#N/A</v>
      </c>
      <c r="AD33" s="3" t="e">
        <f t="shared" si="14"/>
        <v>#VALUE!</v>
      </c>
    </row>
    <row r="34" spans="1:30" ht="24" customHeight="1">
      <c r="A34" s="13"/>
      <c r="B34" s="26">
        <f t="shared" si="0"/>
      </c>
      <c r="C34" s="27">
        <f t="shared" si="15"/>
      </c>
      <c r="D34" s="22">
        <f>IF(A34="","",VLOOKUP(A34,JAN8_DB!$A:$H,2,FALSE))</f>
      </c>
      <c r="E34" s="22">
        <f>IF(A34="","",VLOOKUP(A34,JAN8_DB!$A:$H,3,FALSE))</f>
      </c>
      <c r="F34" s="21">
        <f>IF(A34="","",VLOOKUP(A34,JAN8_DB!$A:$H,4,FALSE))</f>
      </c>
      <c r="G34" s="21">
        <f>IF(A34="","",VLOOKUP(A34,JAN8_DB!$A:$H,5,FALSE))</f>
      </c>
      <c r="H34" s="21">
        <f>IF(A34="","",VLOOKUP(A34,JAN8_DB!$A:$H,6,FALSE))</f>
      </c>
      <c r="I34" s="21">
        <f>IF(A34="","",VLOOKUP(A34,JAN8_DB!$A:$H,7,FALSE))</f>
      </c>
      <c r="J34" s="14">
        <f>IF(A34="","",IF(VLOOKUP(A34,JAN8_DB!$A:$H,8,FALSE)=0,"",VLOOKUP(A34,JAN8_DB!$A:$H,8,FALSE)))</f>
      </c>
      <c r="L34" s="3">
        <f t="shared" si="1"/>
      </c>
      <c r="M34" s="3">
        <f t="shared" si="2"/>
      </c>
      <c r="N34" s="3">
        <f t="shared" si="3"/>
      </c>
      <c r="O34" s="3">
        <f t="shared" si="4"/>
      </c>
      <c r="P34" s="3">
        <f t="shared" si="5"/>
      </c>
      <c r="Q34" s="3">
        <f t="shared" si="6"/>
      </c>
      <c r="R34" s="3">
        <f t="shared" si="7"/>
      </c>
      <c r="S34" s="3">
        <f t="shared" si="8"/>
      </c>
      <c r="T34" s="3">
        <f t="shared" si="9"/>
      </c>
      <c r="U34" s="3">
        <f t="shared" si="10"/>
      </c>
      <c r="V34" s="3">
        <f t="shared" si="11"/>
      </c>
      <c r="W34" s="10">
        <f t="shared" si="12"/>
      </c>
      <c r="X34" s="10" t="e">
        <f>VLOOKUP(RIGHT(LEFT(A34,5),1),'JAN_変換'!$C$2:$D$11,2,FALSE)</f>
        <v>#N/A</v>
      </c>
      <c r="Y34" s="10" t="e">
        <f>VLOOKUP(RIGHT(LEFT(A34,6),1),'JAN_変換'!$C$2:$D$11,2,FALSE)</f>
        <v>#N/A</v>
      </c>
      <c r="Z34" s="10" t="e">
        <f>VLOOKUP(RIGHT(LEFT(A34,7),1),'JAN_変換'!$C$2:$D$11,2,FALSE)</f>
        <v>#N/A</v>
      </c>
      <c r="AA34" s="10" t="e">
        <f>VLOOKUP(RIGHT(LEFT(A34,8),1),'JAN_変換'!$C$2:$D$11,2,FALSE)</f>
        <v>#N/A</v>
      </c>
      <c r="AC34" s="3" t="e">
        <f t="shared" si="13"/>
        <v>#N/A</v>
      </c>
      <c r="AD34" s="3" t="e">
        <f t="shared" si="14"/>
        <v>#VALUE!</v>
      </c>
    </row>
    <row r="35" spans="1:30" ht="24" customHeight="1">
      <c r="A35" s="13"/>
      <c r="B35" s="26">
        <f t="shared" si="0"/>
      </c>
      <c r="C35" s="27">
        <f t="shared" si="15"/>
      </c>
      <c r="D35" s="22">
        <f>IF(A35="","",VLOOKUP(A35,JAN8_DB!$A:$H,2,FALSE))</f>
      </c>
      <c r="E35" s="22">
        <f>IF(A35="","",VLOOKUP(A35,JAN8_DB!$A:$H,3,FALSE))</f>
      </c>
      <c r="F35" s="21">
        <f>IF(A35="","",VLOOKUP(A35,JAN8_DB!$A:$H,4,FALSE))</f>
      </c>
      <c r="G35" s="21">
        <f>IF(A35="","",VLOOKUP(A35,JAN8_DB!$A:$H,5,FALSE))</f>
      </c>
      <c r="H35" s="21">
        <f>IF(A35="","",VLOOKUP(A35,JAN8_DB!$A:$H,6,FALSE))</f>
      </c>
      <c r="I35" s="21">
        <f>IF(A35="","",VLOOKUP(A35,JAN8_DB!$A:$H,7,FALSE))</f>
      </c>
      <c r="J35" s="14">
        <f>IF(A35="","",IF(VLOOKUP(A35,JAN8_DB!$A:$H,8,FALSE)=0,"",VLOOKUP(A35,JAN8_DB!$A:$H,8,FALSE)))</f>
      </c>
      <c r="L35" s="3">
        <f t="shared" si="1"/>
      </c>
      <c r="M35" s="3">
        <f t="shared" si="2"/>
      </c>
      <c r="N35" s="3">
        <f t="shared" si="3"/>
      </c>
      <c r="O35" s="3">
        <f t="shared" si="4"/>
      </c>
      <c r="P35" s="3">
        <f t="shared" si="5"/>
      </c>
      <c r="Q35" s="3">
        <f t="shared" si="6"/>
      </c>
      <c r="R35" s="3">
        <f t="shared" si="7"/>
      </c>
      <c r="S35" s="3">
        <f t="shared" si="8"/>
      </c>
      <c r="T35" s="3">
        <f t="shared" si="9"/>
      </c>
      <c r="U35" s="3">
        <f t="shared" si="10"/>
      </c>
      <c r="V35" s="3">
        <f t="shared" si="11"/>
      </c>
      <c r="W35" s="10">
        <f t="shared" si="12"/>
      </c>
      <c r="X35" s="10" t="e">
        <f>VLOOKUP(RIGHT(LEFT(A35,5),1),'JAN_変換'!$C$2:$D$11,2,FALSE)</f>
        <v>#N/A</v>
      </c>
      <c r="Y35" s="10" t="e">
        <f>VLOOKUP(RIGHT(LEFT(A35,6),1),'JAN_変換'!$C$2:$D$11,2,FALSE)</f>
        <v>#N/A</v>
      </c>
      <c r="Z35" s="10" t="e">
        <f>VLOOKUP(RIGHT(LEFT(A35,7),1),'JAN_変換'!$C$2:$D$11,2,FALSE)</f>
        <v>#N/A</v>
      </c>
      <c r="AA35" s="10" t="e">
        <f>VLOOKUP(RIGHT(LEFT(A35,8),1),'JAN_変換'!$C$2:$D$11,2,FALSE)</f>
        <v>#N/A</v>
      </c>
      <c r="AC35" s="3" t="e">
        <f t="shared" si="13"/>
        <v>#N/A</v>
      </c>
      <c r="AD35" s="3" t="e">
        <f t="shared" si="14"/>
        <v>#VALUE!</v>
      </c>
    </row>
    <row r="36" spans="1:30" ht="24" customHeight="1">
      <c r="A36" s="13"/>
      <c r="B36" s="26">
        <f t="shared" si="0"/>
      </c>
      <c r="C36" s="27">
        <f t="shared" si="15"/>
      </c>
      <c r="D36" s="22">
        <f>IF(A36="","",VLOOKUP(A36,JAN8_DB!$A:$H,2,FALSE))</f>
      </c>
      <c r="E36" s="22">
        <f>IF(A36="","",VLOOKUP(A36,JAN8_DB!$A:$H,3,FALSE))</f>
      </c>
      <c r="F36" s="21">
        <f>IF(A36="","",VLOOKUP(A36,JAN8_DB!$A:$H,4,FALSE))</f>
      </c>
      <c r="G36" s="21">
        <f>IF(A36="","",VLOOKUP(A36,JAN8_DB!$A:$H,5,FALSE))</f>
      </c>
      <c r="H36" s="21">
        <f>IF(A36="","",VLOOKUP(A36,JAN8_DB!$A:$H,6,FALSE))</f>
      </c>
      <c r="I36" s="21">
        <f>IF(A36="","",VLOOKUP(A36,JAN8_DB!$A:$H,7,FALSE))</f>
      </c>
      <c r="J36" s="14">
        <f>IF(A36="","",IF(VLOOKUP(A36,JAN8_DB!$A:$H,8,FALSE)=0,"",VLOOKUP(A36,JAN8_DB!$A:$H,8,FALSE)))</f>
      </c>
      <c r="L36" s="3">
        <f t="shared" si="1"/>
      </c>
      <c r="M36" s="3">
        <f t="shared" si="2"/>
      </c>
      <c r="N36" s="3">
        <f t="shared" si="3"/>
      </c>
      <c r="O36" s="3">
        <f t="shared" si="4"/>
      </c>
      <c r="P36" s="3">
        <f t="shared" si="5"/>
      </c>
      <c r="Q36" s="3">
        <f t="shared" si="6"/>
      </c>
      <c r="R36" s="3">
        <f t="shared" si="7"/>
      </c>
      <c r="S36" s="3">
        <f t="shared" si="8"/>
      </c>
      <c r="T36" s="3">
        <f t="shared" si="9"/>
      </c>
      <c r="U36" s="3">
        <f t="shared" si="10"/>
      </c>
      <c r="V36" s="3">
        <f t="shared" si="11"/>
      </c>
      <c r="W36" s="10">
        <f t="shared" si="12"/>
      </c>
      <c r="X36" s="10" t="e">
        <f>VLOOKUP(RIGHT(LEFT(A36,5),1),'JAN_変換'!$C$2:$D$11,2,FALSE)</f>
        <v>#N/A</v>
      </c>
      <c r="Y36" s="10" t="e">
        <f>VLOOKUP(RIGHT(LEFT(A36,6),1),'JAN_変換'!$C$2:$D$11,2,FALSE)</f>
        <v>#N/A</v>
      </c>
      <c r="Z36" s="10" t="e">
        <f>VLOOKUP(RIGHT(LEFT(A36,7),1),'JAN_変換'!$C$2:$D$11,2,FALSE)</f>
        <v>#N/A</v>
      </c>
      <c r="AA36" s="10" t="e">
        <f>VLOOKUP(RIGHT(LEFT(A36,8),1),'JAN_変換'!$C$2:$D$11,2,FALSE)</f>
        <v>#N/A</v>
      </c>
      <c r="AC36" s="3" t="e">
        <f t="shared" si="13"/>
        <v>#N/A</v>
      </c>
      <c r="AD36" s="3" t="e">
        <f t="shared" si="14"/>
        <v>#VALUE!</v>
      </c>
    </row>
    <row r="37" spans="1:30" ht="24" customHeight="1">
      <c r="A37" s="13"/>
      <c r="B37" s="26">
        <f t="shared" si="0"/>
      </c>
      <c r="C37" s="27">
        <f t="shared" si="15"/>
      </c>
      <c r="D37" s="22">
        <f>IF(A37="","",VLOOKUP(A37,JAN8_DB!$A:$H,2,FALSE))</f>
      </c>
      <c r="E37" s="22">
        <f>IF(A37="","",VLOOKUP(A37,JAN8_DB!$A:$H,3,FALSE))</f>
      </c>
      <c r="F37" s="21">
        <f>IF(A37="","",VLOOKUP(A37,JAN8_DB!$A:$H,4,FALSE))</f>
      </c>
      <c r="G37" s="21">
        <f>IF(A37="","",VLOOKUP(A37,JAN8_DB!$A:$H,5,FALSE))</f>
      </c>
      <c r="H37" s="21">
        <f>IF(A37="","",VLOOKUP(A37,JAN8_DB!$A:$H,6,FALSE))</f>
      </c>
      <c r="I37" s="21">
        <f>IF(A37="","",VLOOKUP(A37,JAN8_DB!$A:$H,7,FALSE))</f>
      </c>
      <c r="J37" s="14">
        <f>IF(A37="","",IF(VLOOKUP(A37,JAN8_DB!$A:$H,8,FALSE)=0,"",VLOOKUP(A37,JAN8_DB!$A:$H,8,FALSE)))</f>
      </c>
      <c r="L37" s="3">
        <f t="shared" si="1"/>
      </c>
      <c r="M37" s="3">
        <f t="shared" si="2"/>
      </c>
      <c r="N37" s="3">
        <f t="shared" si="3"/>
      </c>
      <c r="O37" s="3">
        <f t="shared" si="4"/>
      </c>
      <c r="P37" s="3">
        <f t="shared" si="5"/>
      </c>
      <c r="Q37" s="3">
        <f t="shared" si="6"/>
      </c>
      <c r="R37" s="3">
        <f t="shared" si="7"/>
      </c>
      <c r="S37" s="3">
        <f t="shared" si="8"/>
      </c>
      <c r="T37" s="3">
        <f t="shared" si="9"/>
      </c>
      <c r="U37" s="3">
        <f t="shared" si="10"/>
      </c>
      <c r="V37" s="3">
        <f t="shared" si="11"/>
      </c>
      <c r="W37" s="10">
        <f t="shared" si="12"/>
      </c>
      <c r="X37" s="10" t="e">
        <f>VLOOKUP(RIGHT(LEFT(A37,5),1),'JAN_変換'!$C$2:$D$11,2,FALSE)</f>
        <v>#N/A</v>
      </c>
      <c r="Y37" s="10" t="e">
        <f>VLOOKUP(RIGHT(LEFT(A37,6),1),'JAN_変換'!$C$2:$D$11,2,FALSE)</f>
        <v>#N/A</v>
      </c>
      <c r="Z37" s="10" t="e">
        <f>VLOOKUP(RIGHT(LEFT(A37,7),1),'JAN_変換'!$C$2:$D$11,2,FALSE)</f>
        <v>#N/A</v>
      </c>
      <c r="AA37" s="10" t="e">
        <f>VLOOKUP(RIGHT(LEFT(A37,8),1),'JAN_変換'!$C$2:$D$11,2,FALSE)</f>
        <v>#N/A</v>
      </c>
      <c r="AC37" s="3" t="e">
        <f t="shared" si="13"/>
        <v>#N/A</v>
      </c>
      <c r="AD37" s="3" t="e">
        <f t="shared" si="14"/>
        <v>#VALUE!</v>
      </c>
    </row>
    <row r="38" spans="1:30" ht="24" customHeight="1">
      <c r="A38" s="13"/>
      <c r="B38" s="26">
        <f t="shared" si="0"/>
      </c>
      <c r="C38" s="27">
        <f t="shared" si="15"/>
      </c>
      <c r="D38" s="22">
        <f>IF(A38="","",VLOOKUP(A38,JAN8_DB!$A:$H,2,FALSE))</f>
      </c>
      <c r="E38" s="22">
        <f>IF(A38="","",VLOOKUP(A38,JAN8_DB!$A:$H,3,FALSE))</f>
      </c>
      <c r="F38" s="21">
        <f>IF(A38="","",VLOOKUP(A38,JAN8_DB!$A:$H,4,FALSE))</f>
      </c>
      <c r="G38" s="21">
        <f>IF(A38="","",VLOOKUP(A38,JAN8_DB!$A:$H,5,FALSE))</f>
      </c>
      <c r="H38" s="21">
        <f>IF(A38="","",VLOOKUP(A38,JAN8_DB!$A:$H,6,FALSE))</f>
      </c>
      <c r="I38" s="21">
        <f>IF(A38="","",VLOOKUP(A38,JAN8_DB!$A:$H,7,FALSE))</f>
      </c>
      <c r="J38" s="14">
        <f>IF(A38="","",IF(VLOOKUP(A38,JAN8_DB!$A:$H,8,FALSE)=0,"",VLOOKUP(A38,JAN8_DB!$A:$H,8,FALSE)))</f>
      </c>
      <c r="L38" s="3">
        <f t="shared" si="1"/>
      </c>
      <c r="M38" s="3">
        <f t="shared" si="2"/>
      </c>
      <c r="N38" s="3">
        <f t="shared" si="3"/>
      </c>
      <c r="O38" s="3">
        <f t="shared" si="4"/>
      </c>
      <c r="P38" s="3">
        <f t="shared" si="5"/>
      </c>
      <c r="Q38" s="3">
        <f t="shared" si="6"/>
      </c>
      <c r="R38" s="3">
        <f t="shared" si="7"/>
      </c>
      <c r="S38" s="3">
        <f t="shared" si="8"/>
      </c>
      <c r="T38" s="3">
        <f t="shared" si="9"/>
      </c>
      <c r="U38" s="3">
        <f t="shared" si="10"/>
      </c>
      <c r="V38" s="3">
        <f t="shared" si="11"/>
      </c>
      <c r="W38" s="10">
        <f t="shared" si="12"/>
      </c>
      <c r="X38" s="10" t="e">
        <f>VLOOKUP(RIGHT(LEFT(A38,5),1),'JAN_変換'!$C$2:$D$11,2,FALSE)</f>
        <v>#N/A</v>
      </c>
      <c r="Y38" s="10" t="e">
        <f>VLOOKUP(RIGHT(LEFT(A38,6),1),'JAN_変換'!$C$2:$D$11,2,FALSE)</f>
        <v>#N/A</v>
      </c>
      <c r="Z38" s="10" t="e">
        <f>VLOOKUP(RIGHT(LEFT(A38,7),1),'JAN_変換'!$C$2:$D$11,2,FALSE)</f>
        <v>#N/A</v>
      </c>
      <c r="AA38" s="10" t="e">
        <f>VLOOKUP(RIGHT(LEFT(A38,8),1),'JAN_変換'!$C$2:$D$11,2,FALSE)</f>
        <v>#N/A</v>
      </c>
      <c r="AC38" s="3" t="e">
        <f t="shared" si="13"/>
        <v>#N/A</v>
      </c>
      <c r="AD38" s="3" t="e">
        <f t="shared" si="14"/>
        <v>#VALUE!</v>
      </c>
    </row>
    <row r="39" spans="1:30" ht="24" customHeight="1">
      <c r="A39" s="13"/>
      <c r="B39" s="26">
        <f t="shared" si="0"/>
      </c>
      <c r="C39" s="27">
        <f t="shared" si="15"/>
      </c>
      <c r="D39" s="22">
        <f>IF(A39="","",VLOOKUP(A39,JAN8_DB!$A:$H,2,FALSE))</f>
      </c>
      <c r="E39" s="22">
        <f>IF(A39="","",VLOOKUP(A39,JAN8_DB!$A:$H,3,FALSE))</f>
      </c>
      <c r="F39" s="21">
        <f>IF(A39="","",VLOOKUP(A39,JAN8_DB!$A:$H,4,FALSE))</f>
      </c>
      <c r="G39" s="21">
        <f>IF(A39="","",VLOOKUP(A39,JAN8_DB!$A:$H,5,FALSE))</f>
      </c>
      <c r="H39" s="21">
        <f>IF(A39="","",VLOOKUP(A39,JAN8_DB!$A:$H,6,FALSE))</f>
      </c>
      <c r="I39" s="21">
        <f>IF(A39="","",VLOOKUP(A39,JAN8_DB!$A:$H,7,FALSE))</f>
      </c>
      <c r="J39" s="14">
        <f>IF(A39="","",IF(VLOOKUP(A39,JAN8_DB!$A:$H,8,FALSE)=0,"",VLOOKUP(A39,JAN8_DB!$A:$H,8,FALSE)))</f>
      </c>
      <c r="L39" s="3">
        <f t="shared" si="1"/>
      </c>
      <c r="M39" s="3">
        <f t="shared" si="2"/>
      </c>
      <c r="N39" s="3">
        <f t="shared" si="3"/>
      </c>
      <c r="O39" s="3">
        <f t="shared" si="4"/>
      </c>
      <c r="P39" s="3">
        <f t="shared" si="5"/>
      </c>
      <c r="Q39" s="3">
        <f t="shared" si="6"/>
      </c>
      <c r="R39" s="3">
        <f t="shared" si="7"/>
      </c>
      <c r="S39" s="3">
        <f t="shared" si="8"/>
      </c>
      <c r="T39" s="3">
        <f t="shared" si="9"/>
      </c>
      <c r="U39" s="3">
        <f t="shared" si="10"/>
      </c>
      <c r="V39" s="3">
        <f t="shared" si="11"/>
      </c>
      <c r="W39" s="10">
        <f t="shared" si="12"/>
      </c>
      <c r="X39" s="10" t="e">
        <f>VLOOKUP(RIGHT(LEFT(A39,5),1),'JAN_変換'!$C$2:$D$11,2,FALSE)</f>
        <v>#N/A</v>
      </c>
      <c r="Y39" s="10" t="e">
        <f>VLOOKUP(RIGHT(LEFT(A39,6),1),'JAN_変換'!$C$2:$D$11,2,FALSE)</f>
        <v>#N/A</v>
      </c>
      <c r="Z39" s="10" t="e">
        <f>VLOOKUP(RIGHT(LEFT(A39,7),1),'JAN_変換'!$C$2:$D$11,2,FALSE)</f>
        <v>#N/A</v>
      </c>
      <c r="AA39" s="10" t="e">
        <f>VLOOKUP(RIGHT(LEFT(A39,8),1),'JAN_変換'!$C$2:$D$11,2,FALSE)</f>
        <v>#N/A</v>
      </c>
      <c r="AC39" s="3" t="e">
        <f t="shared" si="13"/>
        <v>#N/A</v>
      </c>
      <c r="AD39" s="3" t="e">
        <f t="shared" si="14"/>
        <v>#VALUE!</v>
      </c>
    </row>
    <row r="40" spans="1:30" ht="24" customHeight="1">
      <c r="A40" s="13"/>
      <c r="B40" s="26">
        <f t="shared" si="0"/>
      </c>
      <c r="C40" s="27">
        <f t="shared" si="15"/>
      </c>
      <c r="D40" s="22">
        <f>IF(A40="","",VLOOKUP(A40,JAN8_DB!$A:$H,2,FALSE))</f>
      </c>
      <c r="E40" s="22">
        <f>IF(A40="","",VLOOKUP(A40,JAN8_DB!$A:$H,3,FALSE))</f>
      </c>
      <c r="F40" s="21">
        <f>IF(A40="","",VLOOKUP(A40,JAN8_DB!$A:$H,4,FALSE))</f>
      </c>
      <c r="G40" s="21">
        <f>IF(A40="","",VLOOKUP(A40,JAN8_DB!$A:$H,5,FALSE))</f>
      </c>
      <c r="H40" s="21">
        <f>IF(A40="","",VLOOKUP(A40,JAN8_DB!$A:$H,6,FALSE))</f>
      </c>
      <c r="I40" s="21">
        <f>IF(A40="","",VLOOKUP(A40,JAN8_DB!$A:$H,7,FALSE))</f>
      </c>
      <c r="J40" s="14">
        <f>IF(A40="","",IF(VLOOKUP(A40,JAN8_DB!$A:$H,8,FALSE)=0,"",VLOOKUP(A40,JAN8_DB!$A:$H,8,FALSE)))</f>
      </c>
      <c r="L40" s="3">
        <f t="shared" si="1"/>
      </c>
      <c r="M40" s="3">
        <f t="shared" si="2"/>
      </c>
      <c r="N40" s="3">
        <f t="shared" si="3"/>
      </c>
      <c r="O40" s="3">
        <f t="shared" si="4"/>
      </c>
      <c r="P40" s="3">
        <f t="shared" si="5"/>
      </c>
      <c r="Q40" s="3">
        <f t="shared" si="6"/>
      </c>
      <c r="R40" s="3">
        <f t="shared" si="7"/>
      </c>
      <c r="S40" s="3">
        <f t="shared" si="8"/>
      </c>
      <c r="T40" s="3">
        <f t="shared" si="9"/>
      </c>
      <c r="U40" s="3">
        <f t="shared" si="10"/>
      </c>
      <c r="V40" s="3">
        <f t="shared" si="11"/>
      </c>
      <c r="W40" s="10">
        <f t="shared" si="12"/>
      </c>
      <c r="X40" s="10" t="e">
        <f>VLOOKUP(RIGHT(LEFT(A40,5),1),'JAN_変換'!$C$2:$D$11,2,FALSE)</f>
        <v>#N/A</v>
      </c>
      <c r="Y40" s="10" t="e">
        <f>VLOOKUP(RIGHT(LEFT(A40,6),1),'JAN_変換'!$C$2:$D$11,2,FALSE)</f>
        <v>#N/A</v>
      </c>
      <c r="Z40" s="10" t="e">
        <f>VLOOKUP(RIGHT(LEFT(A40,7),1),'JAN_変換'!$C$2:$D$11,2,FALSE)</f>
        <v>#N/A</v>
      </c>
      <c r="AA40" s="10" t="e">
        <f>VLOOKUP(RIGHT(LEFT(A40,8),1),'JAN_変換'!$C$2:$D$11,2,FALSE)</f>
        <v>#N/A</v>
      </c>
      <c r="AC40" s="3" t="e">
        <f t="shared" si="13"/>
        <v>#N/A</v>
      </c>
      <c r="AD40" s="3" t="e">
        <f t="shared" si="14"/>
        <v>#VALUE!</v>
      </c>
    </row>
    <row r="41" spans="1:30" ht="24" customHeight="1">
      <c r="A41" s="13"/>
      <c r="B41" s="26">
        <f t="shared" si="0"/>
      </c>
      <c r="C41" s="27">
        <f t="shared" si="15"/>
      </c>
      <c r="D41" s="22">
        <f>IF(A41="","",VLOOKUP(A41,JAN8_DB!$A:$H,2,FALSE))</f>
      </c>
      <c r="E41" s="22">
        <f>IF(A41="","",VLOOKUP(A41,JAN8_DB!$A:$H,3,FALSE))</f>
      </c>
      <c r="F41" s="21">
        <f>IF(A41="","",VLOOKUP(A41,JAN8_DB!$A:$H,4,FALSE))</f>
      </c>
      <c r="G41" s="21">
        <f>IF(A41="","",VLOOKUP(A41,JAN8_DB!$A:$H,5,FALSE))</f>
      </c>
      <c r="H41" s="21">
        <f>IF(A41="","",VLOOKUP(A41,JAN8_DB!$A:$H,6,FALSE))</f>
      </c>
      <c r="I41" s="21">
        <f>IF(A41="","",VLOOKUP(A41,JAN8_DB!$A:$H,7,FALSE))</f>
      </c>
      <c r="J41" s="14">
        <f>IF(A41="","",IF(VLOOKUP(A41,JAN8_DB!$A:$H,8,FALSE)=0,"",VLOOKUP(A41,JAN8_DB!$A:$H,8,FALSE)))</f>
      </c>
      <c r="L41" s="3">
        <f t="shared" si="1"/>
      </c>
      <c r="M41" s="3">
        <f t="shared" si="2"/>
      </c>
      <c r="N41" s="3">
        <f t="shared" si="3"/>
      </c>
      <c r="O41" s="3">
        <f t="shared" si="4"/>
      </c>
      <c r="P41" s="3">
        <f t="shared" si="5"/>
      </c>
      <c r="Q41" s="3">
        <f t="shared" si="6"/>
      </c>
      <c r="R41" s="3">
        <f t="shared" si="7"/>
      </c>
      <c r="S41" s="3">
        <f t="shared" si="8"/>
      </c>
      <c r="T41" s="3">
        <f t="shared" si="9"/>
      </c>
      <c r="U41" s="3">
        <f t="shared" si="10"/>
      </c>
      <c r="V41" s="3">
        <f t="shared" si="11"/>
      </c>
      <c r="W41" s="10">
        <f t="shared" si="12"/>
      </c>
      <c r="X41" s="10" t="e">
        <f>VLOOKUP(RIGHT(LEFT(A41,5),1),'JAN_変換'!$C$2:$D$11,2,FALSE)</f>
        <v>#N/A</v>
      </c>
      <c r="Y41" s="10" t="e">
        <f>VLOOKUP(RIGHT(LEFT(A41,6),1),'JAN_変換'!$C$2:$D$11,2,FALSE)</f>
        <v>#N/A</v>
      </c>
      <c r="Z41" s="10" t="e">
        <f>VLOOKUP(RIGHT(LEFT(A41,7),1),'JAN_変換'!$C$2:$D$11,2,FALSE)</f>
        <v>#N/A</v>
      </c>
      <c r="AA41" s="10" t="e">
        <f>VLOOKUP(RIGHT(LEFT(A41,8),1),'JAN_変換'!$C$2:$D$11,2,FALSE)</f>
        <v>#N/A</v>
      </c>
      <c r="AC41" s="3" t="e">
        <f t="shared" si="13"/>
        <v>#N/A</v>
      </c>
      <c r="AD41" s="3" t="e">
        <f t="shared" si="14"/>
        <v>#VALUE!</v>
      </c>
    </row>
    <row r="42" spans="1:30" ht="24" customHeight="1">
      <c r="A42" s="13"/>
      <c r="B42" s="26">
        <f t="shared" si="0"/>
      </c>
      <c r="C42" s="27">
        <f t="shared" si="15"/>
      </c>
      <c r="D42" s="22">
        <f>IF(A42="","",VLOOKUP(A42,JAN8_DB!$A:$H,2,FALSE))</f>
      </c>
      <c r="E42" s="22">
        <f>IF(A42="","",VLOOKUP(A42,JAN8_DB!$A:$H,3,FALSE))</f>
      </c>
      <c r="F42" s="21">
        <f>IF(A42="","",VLOOKUP(A42,JAN8_DB!$A:$H,4,FALSE))</f>
      </c>
      <c r="G42" s="21">
        <f>IF(A42="","",VLOOKUP(A42,JAN8_DB!$A:$H,5,FALSE))</f>
      </c>
      <c r="H42" s="21">
        <f>IF(A42="","",VLOOKUP(A42,JAN8_DB!$A:$H,6,FALSE))</f>
      </c>
      <c r="I42" s="21">
        <f>IF(A42="","",VLOOKUP(A42,JAN8_DB!$A:$H,7,FALSE))</f>
      </c>
      <c r="J42" s="14">
        <f>IF(A42="","",IF(VLOOKUP(A42,JAN8_DB!$A:$H,8,FALSE)=0,"",VLOOKUP(A42,JAN8_DB!$A:$H,8,FALSE)))</f>
      </c>
      <c r="L42" s="3">
        <f t="shared" si="1"/>
      </c>
      <c r="M42" s="3">
        <f t="shared" si="2"/>
      </c>
      <c r="N42" s="3">
        <f t="shared" si="3"/>
      </c>
      <c r="O42" s="3">
        <f t="shared" si="4"/>
      </c>
      <c r="P42" s="3">
        <f t="shared" si="5"/>
      </c>
      <c r="Q42" s="3">
        <f t="shared" si="6"/>
      </c>
      <c r="R42" s="3">
        <f t="shared" si="7"/>
      </c>
      <c r="S42" s="3">
        <f t="shared" si="8"/>
      </c>
      <c r="T42" s="3">
        <f t="shared" si="9"/>
      </c>
      <c r="U42" s="3">
        <f t="shared" si="10"/>
      </c>
      <c r="V42" s="3">
        <f t="shared" si="11"/>
      </c>
      <c r="W42" s="10">
        <f t="shared" si="12"/>
      </c>
      <c r="X42" s="10" t="e">
        <f>VLOOKUP(RIGHT(LEFT(A42,5),1),'JAN_変換'!$C$2:$D$11,2,FALSE)</f>
        <v>#N/A</v>
      </c>
      <c r="Y42" s="10" t="e">
        <f>VLOOKUP(RIGHT(LEFT(A42,6),1),'JAN_変換'!$C$2:$D$11,2,FALSE)</f>
        <v>#N/A</v>
      </c>
      <c r="Z42" s="10" t="e">
        <f>VLOOKUP(RIGHT(LEFT(A42,7),1),'JAN_変換'!$C$2:$D$11,2,FALSE)</f>
        <v>#N/A</v>
      </c>
      <c r="AA42" s="10" t="e">
        <f>VLOOKUP(RIGHT(LEFT(A42,8),1),'JAN_変換'!$C$2:$D$11,2,FALSE)</f>
        <v>#N/A</v>
      </c>
      <c r="AC42" s="3" t="e">
        <f t="shared" si="13"/>
        <v>#N/A</v>
      </c>
      <c r="AD42" s="3" t="e">
        <f t="shared" si="14"/>
        <v>#VALUE!</v>
      </c>
    </row>
    <row r="43" spans="1:30" ht="24" customHeight="1">
      <c r="A43" s="13"/>
      <c r="B43" s="26">
        <f t="shared" si="0"/>
      </c>
      <c r="C43" s="27">
        <f t="shared" si="15"/>
      </c>
      <c r="D43" s="22">
        <f>IF(A43="","",VLOOKUP(A43,JAN8_DB!$A:$H,2,FALSE))</f>
      </c>
      <c r="E43" s="22">
        <f>IF(A43="","",VLOOKUP(A43,JAN8_DB!$A:$H,3,FALSE))</f>
      </c>
      <c r="F43" s="21">
        <f>IF(A43="","",VLOOKUP(A43,JAN8_DB!$A:$H,4,FALSE))</f>
      </c>
      <c r="G43" s="21">
        <f>IF(A43="","",VLOOKUP(A43,JAN8_DB!$A:$H,5,FALSE))</f>
      </c>
      <c r="H43" s="21">
        <f>IF(A43="","",VLOOKUP(A43,JAN8_DB!$A:$H,6,FALSE))</f>
      </c>
      <c r="I43" s="21">
        <f>IF(A43="","",VLOOKUP(A43,JAN8_DB!$A:$H,7,FALSE))</f>
      </c>
      <c r="J43" s="14">
        <f>IF(A43="","",IF(VLOOKUP(A43,JAN8_DB!$A:$H,8,FALSE)=0,"",VLOOKUP(A43,JAN8_DB!$A:$H,8,FALSE)))</f>
      </c>
      <c r="L43" s="3">
        <f t="shared" si="1"/>
      </c>
      <c r="M43" s="3">
        <f t="shared" si="2"/>
      </c>
      <c r="N43" s="3">
        <f t="shared" si="3"/>
      </c>
      <c r="O43" s="3">
        <f t="shared" si="4"/>
      </c>
      <c r="P43" s="3">
        <f t="shared" si="5"/>
      </c>
      <c r="Q43" s="3">
        <f t="shared" si="6"/>
      </c>
      <c r="R43" s="3">
        <f t="shared" si="7"/>
      </c>
      <c r="S43" s="3">
        <f t="shared" si="8"/>
      </c>
      <c r="T43" s="3">
        <f t="shared" si="9"/>
      </c>
      <c r="U43" s="3">
        <f t="shared" si="10"/>
      </c>
      <c r="V43" s="3">
        <f t="shared" si="11"/>
      </c>
      <c r="W43" s="10">
        <f t="shared" si="12"/>
      </c>
      <c r="X43" s="10" t="e">
        <f>VLOOKUP(RIGHT(LEFT(A43,5),1),'JAN_変換'!$C$2:$D$11,2,FALSE)</f>
        <v>#N/A</v>
      </c>
      <c r="Y43" s="10" t="e">
        <f>VLOOKUP(RIGHT(LEFT(A43,6),1),'JAN_変換'!$C$2:$D$11,2,FALSE)</f>
        <v>#N/A</v>
      </c>
      <c r="Z43" s="10" t="e">
        <f>VLOOKUP(RIGHT(LEFT(A43,7),1),'JAN_変換'!$C$2:$D$11,2,FALSE)</f>
        <v>#N/A</v>
      </c>
      <c r="AA43" s="10" t="e">
        <f>VLOOKUP(RIGHT(LEFT(A43,8),1),'JAN_変換'!$C$2:$D$11,2,FALSE)</f>
        <v>#N/A</v>
      </c>
      <c r="AC43" s="3" t="e">
        <f t="shared" si="13"/>
        <v>#N/A</v>
      </c>
      <c r="AD43" s="3" t="e">
        <f t="shared" si="14"/>
        <v>#VALUE!</v>
      </c>
    </row>
    <row r="44" spans="1:30" ht="24" customHeight="1">
      <c r="A44" s="13"/>
      <c r="B44" s="26">
        <f t="shared" si="0"/>
      </c>
      <c r="C44" s="27">
        <f t="shared" si="15"/>
      </c>
      <c r="D44" s="22">
        <f>IF(A44="","",VLOOKUP(A44,JAN8_DB!$A:$H,2,FALSE))</f>
      </c>
      <c r="E44" s="22">
        <f>IF(A44="","",VLOOKUP(A44,JAN8_DB!$A:$H,3,FALSE))</f>
      </c>
      <c r="F44" s="21">
        <f>IF(A44="","",VLOOKUP(A44,JAN8_DB!$A:$H,4,FALSE))</f>
      </c>
      <c r="G44" s="21">
        <f>IF(A44="","",VLOOKUP(A44,JAN8_DB!$A:$H,5,FALSE))</f>
      </c>
      <c r="H44" s="21">
        <f>IF(A44="","",VLOOKUP(A44,JAN8_DB!$A:$H,6,FALSE))</f>
      </c>
      <c r="I44" s="21">
        <f>IF(A44="","",VLOOKUP(A44,JAN8_DB!$A:$H,7,FALSE))</f>
      </c>
      <c r="J44" s="14">
        <f>IF(A44="","",IF(VLOOKUP(A44,JAN8_DB!$A:$H,8,FALSE)=0,"",VLOOKUP(A44,JAN8_DB!$A:$H,8,FALSE)))</f>
      </c>
      <c r="L44" s="3">
        <f t="shared" si="1"/>
      </c>
      <c r="M44" s="3">
        <f t="shared" si="2"/>
      </c>
      <c r="N44" s="3">
        <f t="shared" si="3"/>
      </c>
      <c r="O44" s="3">
        <f t="shared" si="4"/>
      </c>
      <c r="P44" s="3">
        <f t="shared" si="5"/>
      </c>
      <c r="Q44" s="3">
        <f t="shared" si="6"/>
      </c>
      <c r="R44" s="3">
        <f t="shared" si="7"/>
      </c>
      <c r="S44" s="3">
        <f t="shared" si="8"/>
      </c>
      <c r="T44" s="3">
        <f t="shared" si="9"/>
      </c>
      <c r="U44" s="3">
        <f t="shared" si="10"/>
      </c>
      <c r="V44" s="3">
        <f t="shared" si="11"/>
      </c>
      <c r="W44" s="10">
        <f t="shared" si="12"/>
      </c>
      <c r="X44" s="10" t="e">
        <f>VLOOKUP(RIGHT(LEFT(A44,5),1),'JAN_変換'!$C$2:$D$11,2,FALSE)</f>
        <v>#N/A</v>
      </c>
      <c r="Y44" s="10" t="e">
        <f>VLOOKUP(RIGHT(LEFT(A44,6),1),'JAN_変換'!$C$2:$D$11,2,FALSE)</f>
        <v>#N/A</v>
      </c>
      <c r="Z44" s="10" t="e">
        <f>VLOOKUP(RIGHT(LEFT(A44,7),1),'JAN_変換'!$C$2:$D$11,2,FALSE)</f>
        <v>#N/A</v>
      </c>
      <c r="AA44" s="10" t="e">
        <f>VLOOKUP(RIGHT(LEFT(A44,8),1),'JAN_変換'!$C$2:$D$11,2,FALSE)</f>
        <v>#N/A</v>
      </c>
      <c r="AC44" s="3" t="e">
        <f t="shared" si="13"/>
        <v>#N/A</v>
      </c>
      <c r="AD44" s="3" t="e">
        <f t="shared" si="14"/>
        <v>#VALUE!</v>
      </c>
    </row>
    <row r="45" spans="1:30" ht="24" customHeight="1">
      <c r="A45" s="13"/>
      <c r="B45" s="26">
        <f t="shared" si="0"/>
      </c>
      <c r="C45" s="27">
        <f t="shared" si="15"/>
      </c>
      <c r="D45" s="22">
        <f>IF(A45="","",VLOOKUP(A45,JAN8_DB!$A:$H,2,FALSE))</f>
      </c>
      <c r="E45" s="22">
        <f>IF(A45="","",VLOOKUP(A45,JAN8_DB!$A:$H,3,FALSE))</f>
      </c>
      <c r="F45" s="21">
        <f>IF(A45="","",VLOOKUP(A45,JAN8_DB!$A:$H,4,FALSE))</f>
      </c>
      <c r="G45" s="21">
        <f>IF(A45="","",VLOOKUP(A45,JAN8_DB!$A:$H,5,FALSE))</f>
      </c>
      <c r="H45" s="21">
        <f>IF(A45="","",VLOOKUP(A45,JAN8_DB!$A:$H,6,FALSE))</f>
      </c>
      <c r="I45" s="21">
        <f>IF(A45="","",VLOOKUP(A45,JAN8_DB!$A:$H,7,FALSE))</f>
      </c>
      <c r="J45" s="14">
        <f>IF(A45="","",IF(VLOOKUP(A45,JAN8_DB!$A:$H,8,FALSE)=0,"",VLOOKUP(A45,JAN8_DB!$A:$H,8,FALSE)))</f>
      </c>
      <c r="L45" s="3">
        <f t="shared" si="1"/>
      </c>
      <c r="M45" s="3">
        <f t="shared" si="2"/>
      </c>
      <c r="N45" s="3">
        <f t="shared" si="3"/>
      </c>
      <c r="O45" s="3">
        <f t="shared" si="4"/>
      </c>
      <c r="P45" s="3">
        <f t="shared" si="5"/>
      </c>
      <c r="Q45" s="3">
        <f t="shared" si="6"/>
      </c>
      <c r="R45" s="3">
        <f t="shared" si="7"/>
      </c>
      <c r="S45" s="3">
        <f t="shared" si="8"/>
      </c>
      <c r="T45" s="3">
        <f t="shared" si="9"/>
      </c>
      <c r="U45" s="3">
        <f t="shared" si="10"/>
      </c>
      <c r="V45" s="3">
        <f t="shared" si="11"/>
      </c>
      <c r="W45" s="10">
        <f t="shared" si="12"/>
      </c>
      <c r="X45" s="10" t="e">
        <f>VLOOKUP(RIGHT(LEFT(A45,5),1),'JAN_変換'!$C$2:$D$11,2,FALSE)</f>
        <v>#N/A</v>
      </c>
      <c r="Y45" s="10" t="e">
        <f>VLOOKUP(RIGHT(LEFT(A45,6),1),'JAN_変換'!$C$2:$D$11,2,FALSE)</f>
        <v>#N/A</v>
      </c>
      <c r="Z45" s="10" t="e">
        <f>VLOOKUP(RIGHT(LEFT(A45,7),1),'JAN_変換'!$C$2:$D$11,2,FALSE)</f>
        <v>#N/A</v>
      </c>
      <c r="AA45" s="10" t="e">
        <f>VLOOKUP(RIGHT(LEFT(A45,8),1),'JAN_変換'!$C$2:$D$11,2,FALSE)</f>
        <v>#N/A</v>
      </c>
      <c r="AC45" s="3" t="e">
        <f t="shared" si="13"/>
        <v>#N/A</v>
      </c>
      <c r="AD45" s="3" t="e">
        <f t="shared" si="14"/>
        <v>#VALUE!</v>
      </c>
    </row>
    <row r="46" spans="1:30" ht="24" customHeight="1">
      <c r="A46" s="13"/>
      <c r="B46" s="26">
        <f t="shared" si="0"/>
      </c>
      <c r="C46" s="27">
        <f t="shared" si="15"/>
      </c>
      <c r="D46" s="22">
        <f>IF(A46="","",VLOOKUP(A46,JAN8_DB!$A:$H,2,FALSE))</f>
      </c>
      <c r="E46" s="22">
        <f>IF(A46="","",VLOOKUP(A46,JAN8_DB!$A:$H,3,FALSE))</f>
      </c>
      <c r="F46" s="21">
        <f>IF(A46="","",VLOOKUP(A46,JAN8_DB!$A:$H,4,FALSE))</f>
      </c>
      <c r="G46" s="21">
        <f>IF(A46="","",VLOOKUP(A46,JAN8_DB!$A:$H,5,FALSE))</f>
      </c>
      <c r="H46" s="21">
        <f>IF(A46="","",VLOOKUP(A46,JAN8_DB!$A:$H,6,FALSE))</f>
      </c>
      <c r="I46" s="21">
        <f>IF(A46="","",VLOOKUP(A46,JAN8_DB!$A:$H,7,FALSE))</f>
      </c>
      <c r="J46" s="14">
        <f>IF(A46="","",IF(VLOOKUP(A46,JAN8_DB!$A:$H,8,FALSE)=0,"",VLOOKUP(A46,JAN8_DB!$A:$H,8,FALSE)))</f>
      </c>
      <c r="L46" s="3">
        <f t="shared" si="1"/>
      </c>
      <c r="M46" s="3">
        <f t="shared" si="2"/>
      </c>
      <c r="N46" s="3">
        <f t="shared" si="3"/>
      </c>
      <c r="O46" s="3">
        <f t="shared" si="4"/>
      </c>
      <c r="P46" s="3">
        <f t="shared" si="5"/>
      </c>
      <c r="Q46" s="3">
        <f t="shared" si="6"/>
      </c>
      <c r="R46" s="3">
        <f t="shared" si="7"/>
      </c>
      <c r="S46" s="3">
        <f t="shared" si="8"/>
      </c>
      <c r="T46" s="3">
        <f t="shared" si="9"/>
      </c>
      <c r="U46" s="3">
        <f t="shared" si="10"/>
      </c>
      <c r="V46" s="3">
        <f t="shared" si="11"/>
      </c>
      <c r="W46" s="10">
        <f t="shared" si="12"/>
      </c>
      <c r="X46" s="10" t="e">
        <f>VLOOKUP(RIGHT(LEFT(A46,5),1),'JAN_変換'!$C$2:$D$11,2,FALSE)</f>
        <v>#N/A</v>
      </c>
      <c r="Y46" s="10" t="e">
        <f>VLOOKUP(RIGHT(LEFT(A46,6),1),'JAN_変換'!$C$2:$D$11,2,FALSE)</f>
        <v>#N/A</v>
      </c>
      <c r="Z46" s="10" t="e">
        <f>VLOOKUP(RIGHT(LEFT(A46,7),1),'JAN_変換'!$C$2:$D$11,2,FALSE)</f>
        <v>#N/A</v>
      </c>
      <c r="AA46" s="10" t="e">
        <f>VLOOKUP(RIGHT(LEFT(A46,8),1),'JAN_変換'!$C$2:$D$11,2,FALSE)</f>
        <v>#N/A</v>
      </c>
      <c r="AC46" s="3" t="e">
        <f t="shared" si="13"/>
        <v>#N/A</v>
      </c>
      <c r="AD46" s="3" t="e">
        <f t="shared" si="14"/>
        <v>#VALUE!</v>
      </c>
    </row>
    <row r="47" spans="1:30" ht="24" customHeight="1">
      <c r="A47" s="13"/>
      <c r="B47" s="26">
        <f t="shared" si="0"/>
      </c>
      <c r="C47" s="27">
        <f t="shared" si="15"/>
      </c>
      <c r="D47" s="22">
        <f>IF(A47="","",VLOOKUP(A47,JAN8_DB!$A:$H,2,FALSE))</f>
      </c>
      <c r="E47" s="22">
        <f>IF(A47="","",VLOOKUP(A47,JAN8_DB!$A:$H,3,FALSE))</f>
      </c>
      <c r="F47" s="21">
        <f>IF(A47="","",VLOOKUP(A47,JAN8_DB!$A:$H,4,FALSE))</f>
      </c>
      <c r="G47" s="21">
        <f>IF(A47="","",VLOOKUP(A47,JAN8_DB!$A:$H,5,FALSE))</f>
      </c>
      <c r="H47" s="21">
        <f>IF(A47="","",VLOOKUP(A47,JAN8_DB!$A:$H,6,FALSE))</f>
      </c>
      <c r="I47" s="21">
        <f>IF(A47="","",VLOOKUP(A47,JAN8_DB!$A:$H,7,FALSE))</f>
      </c>
      <c r="J47" s="14">
        <f>IF(A47="","",IF(VLOOKUP(A47,JAN8_DB!$A:$H,8,FALSE)=0,"",VLOOKUP(A47,JAN8_DB!$A:$H,8,FALSE)))</f>
      </c>
      <c r="L47" s="3">
        <f t="shared" si="1"/>
      </c>
      <c r="M47" s="3">
        <f t="shared" si="2"/>
      </c>
      <c r="N47" s="3">
        <f t="shared" si="3"/>
      </c>
      <c r="O47" s="3">
        <f t="shared" si="4"/>
      </c>
      <c r="P47" s="3">
        <f t="shared" si="5"/>
      </c>
      <c r="Q47" s="3">
        <f t="shared" si="6"/>
      </c>
      <c r="R47" s="3">
        <f t="shared" si="7"/>
      </c>
      <c r="S47" s="3">
        <f t="shared" si="8"/>
      </c>
      <c r="T47" s="3">
        <f t="shared" si="9"/>
      </c>
      <c r="U47" s="3">
        <f t="shared" si="10"/>
      </c>
      <c r="V47" s="3">
        <f t="shared" si="11"/>
      </c>
      <c r="W47" s="10">
        <f t="shared" si="12"/>
      </c>
      <c r="X47" s="10" t="e">
        <f>VLOOKUP(RIGHT(LEFT(A47,5),1),'JAN_変換'!$C$2:$D$11,2,FALSE)</f>
        <v>#N/A</v>
      </c>
      <c r="Y47" s="10" t="e">
        <f>VLOOKUP(RIGHT(LEFT(A47,6),1),'JAN_変換'!$C$2:$D$11,2,FALSE)</f>
        <v>#N/A</v>
      </c>
      <c r="Z47" s="10" t="e">
        <f>VLOOKUP(RIGHT(LEFT(A47,7),1),'JAN_変換'!$C$2:$D$11,2,FALSE)</f>
        <v>#N/A</v>
      </c>
      <c r="AA47" s="10" t="e">
        <f>VLOOKUP(RIGHT(LEFT(A47,8),1),'JAN_変換'!$C$2:$D$11,2,FALSE)</f>
        <v>#N/A</v>
      </c>
      <c r="AC47" s="3" t="e">
        <f t="shared" si="13"/>
        <v>#N/A</v>
      </c>
      <c r="AD47" s="3" t="e">
        <f t="shared" si="14"/>
        <v>#VALUE!</v>
      </c>
    </row>
    <row r="48" spans="1:30" ht="24" customHeight="1">
      <c r="A48" s="13"/>
      <c r="B48" s="26">
        <f t="shared" si="0"/>
      </c>
      <c r="C48" s="27">
        <f t="shared" si="15"/>
      </c>
      <c r="D48" s="22">
        <f>IF(A48="","",VLOOKUP(A48,JAN8_DB!$A:$H,2,FALSE))</f>
      </c>
      <c r="E48" s="22">
        <f>IF(A48="","",VLOOKUP(A48,JAN8_DB!$A:$H,3,FALSE))</f>
      </c>
      <c r="F48" s="21">
        <f>IF(A48="","",VLOOKUP(A48,JAN8_DB!$A:$H,4,FALSE))</f>
      </c>
      <c r="G48" s="21">
        <f>IF(A48="","",VLOOKUP(A48,JAN8_DB!$A:$H,5,FALSE))</f>
      </c>
      <c r="H48" s="21">
        <f>IF(A48="","",VLOOKUP(A48,JAN8_DB!$A:$H,6,FALSE))</f>
      </c>
      <c r="I48" s="21">
        <f>IF(A48="","",VLOOKUP(A48,JAN8_DB!$A:$H,7,FALSE))</f>
      </c>
      <c r="J48" s="14">
        <f>IF(A48="","",IF(VLOOKUP(A48,JAN8_DB!$A:$H,8,FALSE)=0,"",VLOOKUP(A48,JAN8_DB!$A:$H,8,FALSE)))</f>
      </c>
      <c r="L48" s="3">
        <f t="shared" si="1"/>
      </c>
      <c r="M48" s="3">
        <f t="shared" si="2"/>
      </c>
      <c r="N48" s="3">
        <f t="shared" si="3"/>
      </c>
      <c r="O48" s="3">
        <f t="shared" si="4"/>
      </c>
      <c r="P48" s="3">
        <f t="shared" si="5"/>
      </c>
      <c r="Q48" s="3">
        <f t="shared" si="6"/>
      </c>
      <c r="R48" s="3">
        <f t="shared" si="7"/>
      </c>
      <c r="S48" s="3">
        <f t="shared" si="8"/>
      </c>
      <c r="T48" s="3">
        <f t="shared" si="9"/>
      </c>
      <c r="U48" s="3">
        <f t="shared" si="10"/>
      </c>
      <c r="V48" s="3">
        <f t="shared" si="11"/>
      </c>
      <c r="W48" s="10">
        <f t="shared" si="12"/>
      </c>
      <c r="X48" s="10" t="e">
        <f>VLOOKUP(RIGHT(LEFT(A48,5),1),'JAN_変換'!$C$2:$D$11,2,FALSE)</f>
        <v>#N/A</v>
      </c>
      <c r="Y48" s="10" t="e">
        <f>VLOOKUP(RIGHT(LEFT(A48,6),1),'JAN_変換'!$C$2:$D$11,2,FALSE)</f>
        <v>#N/A</v>
      </c>
      <c r="Z48" s="10" t="e">
        <f>VLOOKUP(RIGHT(LEFT(A48,7),1),'JAN_変換'!$C$2:$D$11,2,FALSE)</f>
        <v>#N/A</v>
      </c>
      <c r="AA48" s="10" t="e">
        <f>VLOOKUP(RIGHT(LEFT(A48,8),1),'JAN_変換'!$C$2:$D$11,2,FALSE)</f>
        <v>#N/A</v>
      </c>
      <c r="AC48" s="3" t="e">
        <f t="shared" si="13"/>
        <v>#N/A</v>
      </c>
      <c r="AD48" s="3" t="e">
        <f t="shared" si="14"/>
        <v>#VALUE!</v>
      </c>
    </row>
    <row r="49" spans="1:30" ht="24" customHeight="1">
      <c r="A49" s="13"/>
      <c r="B49" s="26">
        <f t="shared" si="0"/>
      </c>
      <c r="C49" s="27">
        <f t="shared" si="15"/>
      </c>
      <c r="D49" s="22">
        <f>IF(A49="","",VLOOKUP(A49,JAN8_DB!$A:$H,2,FALSE))</f>
      </c>
      <c r="E49" s="22">
        <f>IF(A49="","",VLOOKUP(A49,JAN8_DB!$A:$H,3,FALSE))</f>
      </c>
      <c r="F49" s="21">
        <f>IF(A49="","",VLOOKUP(A49,JAN8_DB!$A:$H,4,FALSE))</f>
      </c>
      <c r="G49" s="21">
        <f>IF(A49="","",VLOOKUP(A49,JAN8_DB!$A:$H,5,FALSE))</f>
      </c>
      <c r="H49" s="21">
        <f>IF(A49="","",VLOOKUP(A49,JAN8_DB!$A:$H,6,FALSE))</f>
      </c>
      <c r="I49" s="21">
        <f>IF(A49="","",VLOOKUP(A49,JAN8_DB!$A:$H,7,FALSE))</f>
      </c>
      <c r="J49" s="14">
        <f>IF(A49="","",IF(VLOOKUP(A49,JAN8_DB!$A:$H,8,FALSE)=0,"",VLOOKUP(A49,JAN8_DB!$A:$H,8,FALSE)))</f>
      </c>
      <c r="L49" s="3">
        <f t="shared" si="1"/>
      </c>
      <c r="M49" s="3">
        <f t="shared" si="2"/>
      </c>
      <c r="N49" s="3">
        <f t="shared" si="3"/>
      </c>
      <c r="O49" s="3">
        <f t="shared" si="4"/>
      </c>
      <c r="P49" s="3">
        <f t="shared" si="5"/>
      </c>
      <c r="Q49" s="3">
        <f t="shared" si="6"/>
      </c>
      <c r="R49" s="3">
        <f t="shared" si="7"/>
      </c>
      <c r="S49" s="3">
        <f t="shared" si="8"/>
      </c>
      <c r="T49" s="3">
        <f t="shared" si="9"/>
      </c>
      <c r="U49" s="3">
        <f t="shared" si="10"/>
      </c>
      <c r="V49" s="3">
        <f t="shared" si="11"/>
      </c>
      <c r="W49" s="10">
        <f t="shared" si="12"/>
      </c>
      <c r="X49" s="10" t="e">
        <f>VLOOKUP(RIGHT(LEFT(A49,5),1),'JAN_変換'!$C$2:$D$11,2,FALSE)</f>
        <v>#N/A</v>
      </c>
      <c r="Y49" s="10" t="e">
        <f>VLOOKUP(RIGHT(LEFT(A49,6),1),'JAN_変換'!$C$2:$D$11,2,FALSE)</f>
        <v>#N/A</v>
      </c>
      <c r="Z49" s="10" t="e">
        <f>VLOOKUP(RIGHT(LEFT(A49,7),1),'JAN_変換'!$C$2:$D$11,2,FALSE)</f>
        <v>#N/A</v>
      </c>
      <c r="AA49" s="10" t="e">
        <f>VLOOKUP(RIGHT(LEFT(A49,8),1),'JAN_変換'!$C$2:$D$11,2,FALSE)</f>
        <v>#N/A</v>
      </c>
      <c r="AC49" s="3" t="e">
        <f t="shared" si="13"/>
        <v>#N/A</v>
      </c>
      <c r="AD49" s="3" t="e">
        <f t="shared" si="14"/>
        <v>#VALUE!</v>
      </c>
    </row>
    <row r="50" spans="1:30" ht="24" customHeight="1">
      <c r="A50" s="13"/>
      <c r="B50" s="26">
        <f t="shared" si="0"/>
      </c>
      <c r="C50" s="27">
        <f t="shared" si="15"/>
      </c>
      <c r="D50" s="22">
        <f>IF(A50="","",VLOOKUP(A50,JAN8_DB!$A:$H,2,FALSE))</f>
      </c>
      <c r="E50" s="22">
        <f>IF(A50="","",VLOOKUP(A50,JAN8_DB!$A:$H,3,FALSE))</f>
      </c>
      <c r="F50" s="21">
        <f>IF(A50="","",VLOOKUP(A50,JAN8_DB!$A:$H,4,FALSE))</f>
      </c>
      <c r="G50" s="21">
        <f>IF(A50="","",VLOOKUP(A50,JAN8_DB!$A:$H,5,FALSE))</f>
      </c>
      <c r="H50" s="21">
        <f>IF(A50="","",VLOOKUP(A50,JAN8_DB!$A:$H,6,FALSE))</f>
      </c>
      <c r="I50" s="21">
        <f>IF(A50="","",VLOOKUP(A50,JAN8_DB!$A:$H,7,FALSE))</f>
      </c>
      <c r="J50" s="14">
        <f>IF(A50="","",IF(VLOOKUP(A50,JAN8_DB!$A:$H,8,FALSE)=0,"",VLOOKUP(A50,JAN8_DB!$A:$H,8,FALSE)))</f>
      </c>
      <c r="L50" s="3">
        <f t="shared" si="1"/>
      </c>
      <c r="M50" s="3">
        <f t="shared" si="2"/>
      </c>
      <c r="N50" s="3">
        <f t="shared" si="3"/>
      </c>
      <c r="O50" s="3">
        <f t="shared" si="4"/>
      </c>
      <c r="P50" s="3">
        <f t="shared" si="5"/>
      </c>
      <c r="Q50" s="3">
        <f t="shared" si="6"/>
      </c>
      <c r="R50" s="3">
        <f t="shared" si="7"/>
      </c>
      <c r="S50" s="3">
        <f t="shared" si="8"/>
      </c>
      <c r="T50" s="3">
        <f t="shared" si="9"/>
      </c>
      <c r="U50" s="3">
        <f t="shared" si="10"/>
      </c>
      <c r="V50" s="3">
        <f t="shared" si="11"/>
      </c>
      <c r="W50" s="10">
        <f t="shared" si="12"/>
      </c>
      <c r="X50" s="10" t="e">
        <f>VLOOKUP(RIGHT(LEFT(A50,5),1),'JAN_変換'!$C$2:$D$11,2,FALSE)</f>
        <v>#N/A</v>
      </c>
      <c r="Y50" s="10" t="e">
        <f>VLOOKUP(RIGHT(LEFT(A50,6),1),'JAN_変換'!$C$2:$D$11,2,FALSE)</f>
        <v>#N/A</v>
      </c>
      <c r="Z50" s="10" t="e">
        <f>VLOOKUP(RIGHT(LEFT(A50,7),1),'JAN_変換'!$C$2:$D$11,2,FALSE)</f>
        <v>#N/A</v>
      </c>
      <c r="AA50" s="10" t="e">
        <f>VLOOKUP(RIGHT(LEFT(A50,8),1),'JAN_変換'!$C$2:$D$11,2,FALSE)</f>
        <v>#N/A</v>
      </c>
      <c r="AC50" s="3" t="e">
        <f t="shared" si="13"/>
        <v>#N/A</v>
      </c>
      <c r="AD50" s="3" t="e">
        <f t="shared" si="14"/>
        <v>#VALUE!</v>
      </c>
    </row>
    <row r="51" spans="1:30" ht="24" customHeight="1">
      <c r="A51" s="13"/>
      <c r="B51" s="26">
        <f t="shared" si="0"/>
      </c>
      <c r="C51" s="27">
        <f t="shared" si="15"/>
      </c>
      <c r="D51" s="22">
        <f>IF(A51="","",VLOOKUP(A51,JAN8_DB!$A:$H,2,FALSE))</f>
      </c>
      <c r="E51" s="22">
        <f>IF(A51="","",VLOOKUP(A51,JAN8_DB!$A:$H,3,FALSE))</f>
      </c>
      <c r="F51" s="21">
        <f>IF(A51="","",VLOOKUP(A51,JAN8_DB!$A:$H,4,FALSE))</f>
      </c>
      <c r="G51" s="21">
        <f>IF(A51="","",VLOOKUP(A51,JAN8_DB!$A:$H,5,FALSE))</f>
      </c>
      <c r="H51" s="21">
        <f>IF(A51="","",VLOOKUP(A51,JAN8_DB!$A:$H,6,FALSE))</f>
      </c>
      <c r="I51" s="21">
        <f>IF(A51="","",VLOOKUP(A51,JAN8_DB!$A:$H,7,FALSE))</f>
      </c>
      <c r="J51" s="14">
        <f>IF(A51="","",IF(VLOOKUP(A51,JAN8_DB!$A:$H,8,FALSE)=0,"",VLOOKUP(A51,JAN8_DB!$A:$H,8,FALSE)))</f>
      </c>
      <c r="L51" s="3">
        <f t="shared" si="1"/>
      </c>
      <c r="M51" s="3">
        <f t="shared" si="2"/>
      </c>
      <c r="N51" s="3">
        <f t="shared" si="3"/>
      </c>
      <c r="O51" s="3">
        <f t="shared" si="4"/>
      </c>
      <c r="P51" s="3">
        <f t="shared" si="5"/>
      </c>
      <c r="Q51" s="3">
        <f t="shared" si="6"/>
      </c>
      <c r="R51" s="3">
        <f t="shared" si="7"/>
      </c>
      <c r="S51" s="3">
        <f t="shared" si="8"/>
      </c>
      <c r="T51" s="3">
        <f t="shared" si="9"/>
      </c>
      <c r="U51" s="3">
        <f t="shared" si="10"/>
      </c>
      <c r="V51" s="3">
        <f t="shared" si="11"/>
      </c>
      <c r="W51" s="10">
        <f t="shared" si="12"/>
      </c>
      <c r="X51" s="10" t="e">
        <f>VLOOKUP(RIGHT(LEFT(A51,5),1),'JAN_変換'!$C$2:$D$11,2,FALSE)</f>
        <v>#N/A</v>
      </c>
      <c r="Y51" s="10" t="e">
        <f>VLOOKUP(RIGHT(LEFT(A51,6),1),'JAN_変換'!$C$2:$D$11,2,FALSE)</f>
        <v>#N/A</v>
      </c>
      <c r="Z51" s="10" t="e">
        <f>VLOOKUP(RIGHT(LEFT(A51,7),1),'JAN_変換'!$C$2:$D$11,2,FALSE)</f>
        <v>#N/A</v>
      </c>
      <c r="AA51" s="10" t="e">
        <f>VLOOKUP(RIGHT(LEFT(A51,8),1),'JAN_変換'!$C$2:$D$11,2,FALSE)</f>
        <v>#N/A</v>
      </c>
      <c r="AC51" s="3" t="e">
        <f t="shared" si="13"/>
        <v>#N/A</v>
      </c>
      <c r="AD51" s="3" t="e">
        <f t="shared" si="14"/>
        <v>#VALUE!</v>
      </c>
    </row>
    <row r="52" spans="1:30" ht="24" customHeight="1">
      <c r="A52" s="13"/>
      <c r="B52" s="26">
        <f t="shared" si="0"/>
      </c>
      <c r="C52" s="27">
        <f t="shared" si="15"/>
      </c>
      <c r="D52" s="22">
        <f>IF(A52="","",VLOOKUP(A52,JAN8_DB!$A:$H,2,FALSE))</f>
      </c>
      <c r="E52" s="22">
        <f>IF(A52="","",VLOOKUP(A52,JAN8_DB!$A:$H,3,FALSE))</f>
      </c>
      <c r="F52" s="21">
        <f>IF(A52="","",VLOOKUP(A52,JAN8_DB!$A:$H,4,FALSE))</f>
      </c>
      <c r="G52" s="21">
        <f>IF(A52="","",VLOOKUP(A52,JAN8_DB!$A:$H,5,FALSE))</f>
      </c>
      <c r="H52" s="21">
        <f>IF(A52="","",VLOOKUP(A52,JAN8_DB!$A:$H,6,FALSE))</f>
      </c>
      <c r="I52" s="21">
        <f>IF(A52="","",VLOOKUP(A52,JAN8_DB!$A:$H,7,FALSE))</f>
      </c>
      <c r="J52" s="14">
        <f>IF(A52="","",IF(VLOOKUP(A52,JAN8_DB!$A:$H,8,FALSE)=0,"",VLOOKUP(A52,JAN8_DB!$A:$H,8,FALSE)))</f>
      </c>
      <c r="L52" s="3">
        <f t="shared" si="1"/>
      </c>
      <c r="M52" s="3">
        <f t="shared" si="2"/>
      </c>
      <c r="N52" s="3">
        <f t="shared" si="3"/>
      </c>
      <c r="O52" s="3">
        <f t="shared" si="4"/>
      </c>
      <c r="P52" s="3">
        <f t="shared" si="5"/>
      </c>
      <c r="Q52" s="3">
        <f t="shared" si="6"/>
      </c>
      <c r="R52" s="3">
        <f t="shared" si="7"/>
      </c>
      <c r="S52" s="3">
        <f t="shared" si="8"/>
      </c>
      <c r="T52" s="3">
        <f t="shared" si="9"/>
      </c>
      <c r="U52" s="3">
        <f t="shared" si="10"/>
      </c>
      <c r="V52" s="3">
        <f t="shared" si="11"/>
      </c>
      <c r="W52" s="10">
        <f t="shared" si="12"/>
      </c>
      <c r="X52" s="10" t="e">
        <f>VLOOKUP(RIGHT(LEFT(A52,5),1),'JAN_変換'!$C$2:$D$11,2,FALSE)</f>
        <v>#N/A</v>
      </c>
      <c r="Y52" s="10" t="e">
        <f>VLOOKUP(RIGHT(LEFT(A52,6),1),'JAN_変換'!$C$2:$D$11,2,FALSE)</f>
        <v>#N/A</v>
      </c>
      <c r="Z52" s="10" t="e">
        <f>VLOOKUP(RIGHT(LEFT(A52,7),1),'JAN_変換'!$C$2:$D$11,2,FALSE)</f>
        <v>#N/A</v>
      </c>
      <c r="AA52" s="10" t="e">
        <f>VLOOKUP(RIGHT(LEFT(A52,8),1),'JAN_変換'!$C$2:$D$11,2,FALSE)</f>
        <v>#N/A</v>
      </c>
      <c r="AC52" s="3" t="e">
        <f t="shared" si="13"/>
        <v>#N/A</v>
      </c>
      <c r="AD52" s="3" t="e">
        <f t="shared" si="14"/>
        <v>#VALUE!</v>
      </c>
    </row>
    <row r="53" spans="1:30" ht="24" customHeight="1">
      <c r="A53" s="13"/>
      <c r="B53" s="26">
        <f t="shared" si="0"/>
      </c>
      <c r="C53" s="27">
        <f t="shared" si="15"/>
      </c>
      <c r="D53" s="22">
        <f>IF(A53="","",VLOOKUP(A53,JAN8_DB!$A:$H,2,FALSE))</f>
      </c>
      <c r="E53" s="22">
        <f>IF(A53="","",VLOOKUP(A53,JAN8_DB!$A:$H,3,FALSE))</f>
      </c>
      <c r="F53" s="21">
        <f>IF(A53="","",VLOOKUP(A53,JAN8_DB!$A:$H,4,FALSE))</f>
      </c>
      <c r="G53" s="21">
        <f>IF(A53="","",VLOOKUP(A53,JAN8_DB!$A:$H,5,FALSE))</f>
      </c>
      <c r="H53" s="21">
        <f>IF(A53="","",VLOOKUP(A53,JAN8_DB!$A:$H,6,FALSE))</f>
      </c>
      <c r="I53" s="21">
        <f>IF(A53="","",VLOOKUP(A53,JAN8_DB!$A:$H,7,FALSE))</f>
      </c>
      <c r="J53" s="14">
        <f>IF(A53="","",IF(VLOOKUP(A53,JAN8_DB!$A:$H,8,FALSE)=0,"",VLOOKUP(A53,JAN8_DB!$A:$H,8,FALSE)))</f>
      </c>
      <c r="L53" s="3">
        <f t="shared" si="1"/>
      </c>
      <c r="M53" s="3">
        <f t="shared" si="2"/>
      </c>
      <c r="N53" s="3">
        <f t="shared" si="3"/>
      </c>
      <c r="O53" s="3">
        <f t="shared" si="4"/>
      </c>
      <c r="P53" s="3">
        <f t="shared" si="5"/>
      </c>
      <c r="Q53" s="3">
        <f t="shared" si="6"/>
      </c>
      <c r="R53" s="3">
        <f t="shared" si="7"/>
      </c>
      <c r="S53" s="3">
        <f t="shared" si="8"/>
      </c>
      <c r="T53" s="3">
        <f t="shared" si="9"/>
      </c>
      <c r="U53" s="3">
        <f t="shared" si="10"/>
      </c>
      <c r="V53" s="3">
        <f t="shared" si="11"/>
      </c>
      <c r="W53" s="10">
        <f t="shared" si="12"/>
      </c>
      <c r="X53" s="10" t="e">
        <f>VLOOKUP(RIGHT(LEFT(A53,5),1),'JAN_変換'!$C$2:$D$11,2,FALSE)</f>
        <v>#N/A</v>
      </c>
      <c r="Y53" s="10" t="e">
        <f>VLOOKUP(RIGHT(LEFT(A53,6),1),'JAN_変換'!$C$2:$D$11,2,FALSE)</f>
        <v>#N/A</v>
      </c>
      <c r="Z53" s="10" t="e">
        <f>VLOOKUP(RIGHT(LEFT(A53,7),1),'JAN_変換'!$C$2:$D$11,2,FALSE)</f>
        <v>#N/A</v>
      </c>
      <c r="AA53" s="10" t="e">
        <f>VLOOKUP(RIGHT(LEFT(A53,8),1),'JAN_変換'!$C$2:$D$11,2,FALSE)</f>
        <v>#N/A</v>
      </c>
      <c r="AC53" s="3" t="e">
        <f t="shared" si="13"/>
        <v>#N/A</v>
      </c>
      <c r="AD53" s="3" t="e">
        <f t="shared" si="14"/>
        <v>#VALUE!</v>
      </c>
    </row>
    <row r="54" spans="1:30" ht="24" customHeight="1">
      <c r="A54" s="13"/>
      <c r="B54" s="26">
        <f t="shared" si="0"/>
      </c>
      <c r="C54" s="27">
        <f t="shared" si="15"/>
      </c>
      <c r="D54" s="22">
        <f>IF(A54="","",VLOOKUP(A54,JAN8_DB!$A:$H,2,FALSE))</f>
      </c>
      <c r="E54" s="22">
        <f>IF(A54="","",VLOOKUP(A54,JAN8_DB!$A:$H,3,FALSE))</f>
      </c>
      <c r="F54" s="21">
        <f>IF(A54="","",VLOOKUP(A54,JAN8_DB!$A:$H,4,FALSE))</f>
      </c>
      <c r="G54" s="21">
        <f>IF(A54="","",VLOOKUP(A54,JAN8_DB!$A:$H,5,FALSE))</f>
      </c>
      <c r="H54" s="21">
        <f>IF(A54="","",VLOOKUP(A54,JAN8_DB!$A:$H,6,FALSE))</f>
      </c>
      <c r="I54" s="21">
        <f>IF(A54="","",VLOOKUP(A54,JAN8_DB!$A:$H,7,FALSE))</f>
      </c>
      <c r="J54" s="14">
        <f>IF(A54="","",IF(VLOOKUP(A54,JAN8_DB!$A:$H,8,FALSE)=0,"",VLOOKUP(A54,JAN8_DB!$A:$H,8,FALSE)))</f>
      </c>
      <c r="L54" s="3">
        <f t="shared" si="1"/>
      </c>
      <c r="M54" s="3">
        <f t="shared" si="2"/>
      </c>
      <c r="N54" s="3">
        <f t="shared" si="3"/>
      </c>
      <c r="O54" s="3">
        <f t="shared" si="4"/>
      </c>
      <c r="P54" s="3">
        <f t="shared" si="5"/>
      </c>
      <c r="Q54" s="3">
        <f t="shared" si="6"/>
      </c>
      <c r="R54" s="3">
        <f t="shared" si="7"/>
      </c>
      <c r="S54" s="3">
        <f t="shared" si="8"/>
      </c>
      <c r="T54" s="3">
        <f t="shared" si="9"/>
      </c>
      <c r="U54" s="3">
        <f t="shared" si="10"/>
      </c>
      <c r="V54" s="3">
        <f t="shared" si="11"/>
      </c>
      <c r="W54" s="10">
        <f t="shared" si="12"/>
      </c>
      <c r="X54" s="10" t="e">
        <f>VLOOKUP(RIGHT(LEFT(A54,5),1),'JAN_変換'!$C$2:$D$11,2,FALSE)</f>
        <v>#N/A</v>
      </c>
      <c r="Y54" s="10" t="e">
        <f>VLOOKUP(RIGHT(LEFT(A54,6),1),'JAN_変換'!$C$2:$D$11,2,FALSE)</f>
        <v>#N/A</v>
      </c>
      <c r="Z54" s="10" t="e">
        <f>VLOOKUP(RIGHT(LEFT(A54,7),1),'JAN_変換'!$C$2:$D$11,2,FALSE)</f>
        <v>#N/A</v>
      </c>
      <c r="AA54" s="10" t="e">
        <f>VLOOKUP(RIGHT(LEFT(A54,8),1),'JAN_変換'!$C$2:$D$11,2,FALSE)</f>
        <v>#N/A</v>
      </c>
      <c r="AC54" s="3" t="e">
        <f t="shared" si="13"/>
        <v>#N/A</v>
      </c>
      <c r="AD54" s="3" t="e">
        <f t="shared" si="14"/>
        <v>#VALUE!</v>
      </c>
    </row>
    <row r="55" spans="1:30" ht="24" customHeight="1">
      <c r="A55" s="13"/>
      <c r="B55" s="26">
        <f t="shared" si="0"/>
      </c>
      <c r="C55" s="27">
        <f t="shared" si="15"/>
      </c>
      <c r="D55" s="22">
        <f>IF(A55="","",VLOOKUP(A55,JAN8_DB!$A:$H,2,FALSE))</f>
      </c>
      <c r="E55" s="22">
        <f>IF(A55="","",VLOOKUP(A55,JAN8_DB!$A:$H,3,FALSE))</f>
      </c>
      <c r="F55" s="21">
        <f>IF(A55="","",VLOOKUP(A55,JAN8_DB!$A:$H,4,FALSE))</f>
      </c>
      <c r="G55" s="21">
        <f>IF(A55="","",VLOOKUP(A55,JAN8_DB!$A:$H,5,FALSE))</f>
      </c>
      <c r="H55" s="21">
        <f>IF(A55="","",VLOOKUP(A55,JAN8_DB!$A:$H,6,FALSE))</f>
      </c>
      <c r="I55" s="21">
        <f>IF(A55="","",VLOOKUP(A55,JAN8_DB!$A:$H,7,FALSE))</f>
      </c>
      <c r="J55" s="14">
        <f>IF(A55="","",IF(VLOOKUP(A55,JAN8_DB!$A:$H,8,FALSE)=0,"",VLOOKUP(A55,JAN8_DB!$A:$H,8,FALSE)))</f>
      </c>
      <c r="L55" s="3">
        <f t="shared" si="1"/>
      </c>
      <c r="M55" s="3">
        <f t="shared" si="2"/>
      </c>
      <c r="N55" s="3">
        <f t="shared" si="3"/>
      </c>
      <c r="O55" s="3">
        <f t="shared" si="4"/>
      </c>
      <c r="P55" s="3">
        <f t="shared" si="5"/>
      </c>
      <c r="Q55" s="3">
        <f t="shared" si="6"/>
      </c>
      <c r="R55" s="3">
        <f t="shared" si="7"/>
      </c>
      <c r="S55" s="3">
        <f t="shared" si="8"/>
      </c>
      <c r="T55" s="3">
        <f t="shared" si="9"/>
      </c>
      <c r="U55" s="3">
        <f t="shared" si="10"/>
      </c>
      <c r="V55" s="3">
        <f t="shared" si="11"/>
      </c>
      <c r="W55" s="10">
        <f t="shared" si="12"/>
      </c>
      <c r="X55" s="10" t="e">
        <f>VLOOKUP(RIGHT(LEFT(A55,5),1),'JAN_変換'!$C$2:$D$11,2,FALSE)</f>
        <v>#N/A</v>
      </c>
      <c r="Y55" s="10" t="e">
        <f>VLOOKUP(RIGHT(LEFT(A55,6),1),'JAN_変換'!$C$2:$D$11,2,FALSE)</f>
        <v>#N/A</v>
      </c>
      <c r="Z55" s="10" t="e">
        <f>VLOOKUP(RIGHT(LEFT(A55,7),1),'JAN_変換'!$C$2:$D$11,2,FALSE)</f>
        <v>#N/A</v>
      </c>
      <c r="AA55" s="10" t="e">
        <f>VLOOKUP(RIGHT(LEFT(A55,8),1),'JAN_変換'!$C$2:$D$11,2,FALSE)</f>
        <v>#N/A</v>
      </c>
      <c r="AC55" s="3" t="e">
        <f t="shared" si="13"/>
        <v>#N/A</v>
      </c>
      <c r="AD55" s="3" t="e">
        <f t="shared" si="14"/>
        <v>#VALUE!</v>
      </c>
    </row>
    <row r="56" spans="1:30" ht="24" customHeight="1">
      <c r="A56" s="13"/>
      <c r="B56" s="26">
        <f t="shared" si="0"/>
      </c>
      <c r="C56" s="27">
        <f t="shared" si="15"/>
      </c>
      <c r="D56" s="22">
        <f>IF(A56="","",VLOOKUP(A56,JAN8_DB!$A:$H,2,FALSE))</f>
      </c>
      <c r="E56" s="22">
        <f>IF(A56="","",VLOOKUP(A56,JAN8_DB!$A:$H,3,FALSE))</f>
      </c>
      <c r="F56" s="21">
        <f>IF(A56="","",VLOOKUP(A56,JAN8_DB!$A:$H,4,FALSE))</f>
      </c>
      <c r="G56" s="21">
        <f>IF(A56="","",VLOOKUP(A56,JAN8_DB!$A:$H,5,FALSE))</f>
      </c>
      <c r="H56" s="21">
        <f>IF(A56="","",VLOOKUP(A56,JAN8_DB!$A:$H,6,FALSE))</f>
      </c>
      <c r="I56" s="21">
        <f>IF(A56="","",VLOOKUP(A56,JAN8_DB!$A:$H,7,FALSE))</f>
      </c>
      <c r="J56" s="14">
        <f>IF(A56="","",IF(VLOOKUP(A56,JAN8_DB!$A:$H,8,FALSE)=0,"",VLOOKUP(A56,JAN8_DB!$A:$H,8,FALSE)))</f>
      </c>
      <c r="L56" s="3">
        <f t="shared" si="1"/>
      </c>
      <c r="M56" s="3">
        <f t="shared" si="2"/>
      </c>
      <c r="N56" s="3">
        <f t="shared" si="3"/>
      </c>
      <c r="O56" s="3">
        <f t="shared" si="4"/>
      </c>
      <c r="P56" s="3">
        <f t="shared" si="5"/>
      </c>
      <c r="Q56" s="3">
        <f t="shared" si="6"/>
      </c>
      <c r="R56" s="3">
        <f t="shared" si="7"/>
      </c>
      <c r="S56" s="3">
        <f t="shared" si="8"/>
      </c>
      <c r="T56" s="3">
        <f t="shared" si="9"/>
      </c>
      <c r="U56" s="3">
        <f t="shared" si="10"/>
      </c>
      <c r="V56" s="3">
        <f t="shared" si="11"/>
      </c>
      <c r="W56" s="10">
        <f t="shared" si="12"/>
      </c>
      <c r="X56" s="10" t="e">
        <f>VLOOKUP(RIGHT(LEFT(A56,5),1),'JAN_変換'!$C$2:$D$11,2,FALSE)</f>
        <v>#N/A</v>
      </c>
      <c r="Y56" s="10" t="e">
        <f>VLOOKUP(RIGHT(LEFT(A56,6),1),'JAN_変換'!$C$2:$D$11,2,FALSE)</f>
        <v>#N/A</v>
      </c>
      <c r="Z56" s="10" t="e">
        <f>VLOOKUP(RIGHT(LEFT(A56,7),1),'JAN_変換'!$C$2:$D$11,2,FALSE)</f>
        <v>#N/A</v>
      </c>
      <c r="AA56" s="10" t="e">
        <f>VLOOKUP(RIGHT(LEFT(A56,8),1),'JAN_変換'!$C$2:$D$11,2,FALSE)</f>
        <v>#N/A</v>
      </c>
      <c r="AC56" s="3" t="e">
        <f t="shared" si="13"/>
        <v>#N/A</v>
      </c>
      <c r="AD56" s="3" t="e">
        <f t="shared" si="14"/>
        <v>#VALUE!</v>
      </c>
    </row>
    <row r="57" spans="1:30" ht="24" customHeight="1">
      <c r="A57" s="13"/>
      <c r="B57" s="26">
        <f t="shared" si="0"/>
      </c>
      <c r="C57" s="27">
        <f t="shared" si="15"/>
      </c>
      <c r="D57" s="22">
        <f>IF(A57="","",VLOOKUP(A57,JAN8_DB!$A:$H,2,FALSE))</f>
      </c>
      <c r="E57" s="22">
        <f>IF(A57="","",VLOOKUP(A57,JAN8_DB!$A:$H,3,FALSE))</f>
      </c>
      <c r="F57" s="21">
        <f>IF(A57="","",VLOOKUP(A57,JAN8_DB!$A:$H,4,FALSE))</f>
      </c>
      <c r="G57" s="21">
        <f>IF(A57="","",VLOOKUP(A57,JAN8_DB!$A:$H,5,FALSE))</f>
      </c>
      <c r="H57" s="21">
        <f>IF(A57="","",VLOOKUP(A57,JAN8_DB!$A:$H,6,FALSE))</f>
      </c>
      <c r="I57" s="21">
        <f>IF(A57="","",VLOOKUP(A57,JAN8_DB!$A:$H,7,FALSE))</f>
      </c>
      <c r="J57" s="14">
        <f>IF(A57="","",IF(VLOOKUP(A57,JAN8_DB!$A:$H,8,FALSE)=0,"",VLOOKUP(A57,JAN8_DB!$A:$H,8,FALSE)))</f>
      </c>
      <c r="L57" s="3">
        <f t="shared" si="1"/>
      </c>
      <c r="M57" s="3">
        <f t="shared" si="2"/>
      </c>
      <c r="N57" s="3">
        <f t="shared" si="3"/>
      </c>
      <c r="O57" s="3">
        <f t="shared" si="4"/>
      </c>
      <c r="P57" s="3">
        <f t="shared" si="5"/>
      </c>
      <c r="Q57" s="3">
        <f t="shared" si="6"/>
      </c>
      <c r="R57" s="3">
        <f t="shared" si="7"/>
      </c>
      <c r="S57" s="3">
        <f t="shared" si="8"/>
      </c>
      <c r="T57" s="3">
        <f t="shared" si="9"/>
      </c>
      <c r="U57" s="3">
        <f t="shared" si="10"/>
      </c>
      <c r="V57" s="3">
        <f t="shared" si="11"/>
      </c>
      <c r="W57" s="10">
        <f t="shared" si="12"/>
      </c>
      <c r="X57" s="10" t="e">
        <f>VLOOKUP(RIGHT(LEFT(A57,5),1),'JAN_変換'!$C$2:$D$11,2,FALSE)</f>
        <v>#N/A</v>
      </c>
      <c r="Y57" s="10" t="e">
        <f>VLOOKUP(RIGHT(LEFT(A57,6),1),'JAN_変換'!$C$2:$D$11,2,FALSE)</f>
        <v>#N/A</v>
      </c>
      <c r="Z57" s="10" t="e">
        <f>VLOOKUP(RIGHT(LEFT(A57,7),1),'JAN_変換'!$C$2:$D$11,2,FALSE)</f>
        <v>#N/A</v>
      </c>
      <c r="AA57" s="10" t="e">
        <f>VLOOKUP(RIGHT(LEFT(A57,8),1),'JAN_変換'!$C$2:$D$11,2,FALSE)</f>
        <v>#N/A</v>
      </c>
      <c r="AC57" s="3" t="e">
        <f t="shared" si="13"/>
        <v>#N/A</v>
      </c>
      <c r="AD57" s="3" t="e">
        <f t="shared" si="14"/>
        <v>#VALUE!</v>
      </c>
    </row>
    <row r="58" spans="1:30" ht="24" customHeight="1">
      <c r="A58" s="13"/>
      <c r="B58" s="26">
        <f t="shared" si="0"/>
      </c>
      <c r="C58" s="27">
        <f t="shared" si="15"/>
      </c>
      <c r="D58" s="22">
        <f>IF(A58="","",VLOOKUP(A58,JAN8_DB!$A:$H,2,FALSE))</f>
      </c>
      <c r="E58" s="22">
        <f>IF(A58="","",VLOOKUP(A58,JAN8_DB!$A:$H,3,FALSE))</f>
      </c>
      <c r="F58" s="21">
        <f>IF(A58="","",VLOOKUP(A58,JAN8_DB!$A:$H,4,FALSE))</f>
      </c>
      <c r="G58" s="21">
        <f>IF(A58="","",VLOOKUP(A58,JAN8_DB!$A:$H,5,FALSE))</f>
      </c>
      <c r="H58" s="21">
        <f>IF(A58="","",VLOOKUP(A58,JAN8_DB!$A:$H,6,FALSE))</f>
      </c>
      <c r="I58" s="21">
        <f>IF(A58="","",VLOOKUP(A58,JAN8_DB!$A:$H,7,FALSE))</f>
      </c>
      <c r="J58" s="14">
        <f>IF(A58="","",IF(VLOOKUP(A58,JAN8_DB!$A:$H,8,FALSE)=0,"",VLOOKUP(A58,JAN8_DB!$A:$H,8,FALSE)))</f>
      </c>
      <c r="L58" s="3">
        <f t="shared" si="1"/>
      </c>
      <c r="M58" s="3">
        <f t="shared" si="2"/>
      </c>
      <c r="N58" s="3">
        <f t="shared" si="3"/>
      </c>
      <c r="O58" s="3">
        <f t="shared" si="4"/>
      </c>
      <c r="P58" s="3">
        <f t="shared" si="5"/>
      </c>
      <c r="Q58" s="3">
        <f t="shared" si="6"/>
      </c>
      <c r="R58" s="3">
        <f t="shared" si="7"/>
      </c>
      <c r="S58" s="3">
        <f t="shared" si="8"/>
      </c>
      <c r="T58" s="3">
        <f t="shared" si="9"/>
      </c>
      <c r="U58" s="3">
        <f t="shared" si="10"/>
      </c>
      <c r="V58" s="3">
        <f t="shared" si="11"/>
      </c>
      <c r="W58" s="10">
        <f t="shared" si="12"/>
      </c>
      <c r="X58" s="10" t="e">
        <f>VLOOKUP(RIGHT(LEFT(A58,5),1),'JAN_変換'!$C$2:$D$11,2,FALSE)</f>
        <v>#N/A</v>
      </c>
      <c r="Y58" s="10" t="e">
        <f>VLOOKUP(RIGHT(LEFT(A58,6),1),'JAN_変換'!$C$2:$D$11,2,FALSE)</f>
        <v>#N/A</v>
      </c>
      <c r="Z58" s="10" t="e">
        <f>VLOOKUP(RIGHT(LEFT(A58,7),1),'JAN_変換'!$C$2:$D$11,2,FALSE)</f>
        <v>#N/A</v>
      </c>
      <c r="AA58" s="10" t="e">
        <f>VLOOKUP(RIGHT(LEFT(A58,8),1),'JAN_変換'!$C$2:$D$11,2,FALSE)</f>
        <v>#N/A</v>
      </c>
      <c r="AC58" s="3" t="e">
        <f t="shared" si="13"/>
        <v>#N/A</v>
      </c>
      <c r="AD58" s="3" t="e">
        <f t="shared" si="14"/>
        <v>#VALUE!</v>
      </c>
    </row>
    <row r="59" spans="1:30" ht="24" customHeight="1">
      <c r="A59" s="13"/>
      <c r="B59" s="26">
        <f t="shared" si="0"/>
      </c>
      <c r="C59" s="27">
        <f t="shared" si="15"/>
      </c>
      <c r="D59" s="22">
        <f>IF(A59="","",VLOOKUP(A59,JAN8_DB!$A:$H,2,FALSE))</f>
      </c>
      <c r="E59" s="22">
        <f>IF(A59="","",VLOOKUP(A59,JAN8_DB!$A:$H,3,FALSE))</f>
      </c>
      <c r="F59" s="21">
        <f>IF(A59="","",VLOOKUP(A59,JAN8_DB!$A:$H,4,FALSE))</f>
      </c>
      <c r="G59" s="21">
        <f>IF(A59="","",VLOOKUP(A59,JAN8_DB!$A:$H,5,FALSE))</f>
      </c>
      <c r="H59" s="21">
        <f>IF(A59="","",VLOOKUP(A59,JAN8_DB!$A:$H,6,FALSE))</f>
      </c>
      <c r="I59" s="21">
        <f>IF(A59="","",VLOOKUP(A59,JAN8_DB!$A:$H,7,FALSE))</f>
      </c>
      <c r="J59" s="14">
        <f>IF(A59="","",IF(VLOOKUP(A59,JAN8_DB!$A:$H,8,FALSE)=0,"",VLOOKUP(A59,JAN8_DB!$A:$H,8,FALSE)))</f>
      </c>
      <c r="L59" s="3">
        <f t="shared" si="1"/>
      </c>
      <c r="M59" s="3">
        <f t="shared" si="2"/>
      </c>
      <c r="N59" s="3">
        <f t="shared" si="3"/>
      </c>
      <c r="O59" s="3">
        <f t="shared" si="4"/>
      </c>
      <c r="P59" s="3">
        <f t="shared" si="5"/>
      </c>
      <c r="Q59" s="3">
        <f t="shared" si="6"/>
      </c>
      <c r="R59" s="3">
        <f t="shared" si="7"/>
      </c>
      <c r="S59" s="3">
        <f t="shared" si="8"/>
      </c>
      <c r="T59" s="3">
        <f t="shared" si="9"/>
      </c>
      <c r="U59" s="3">
        <f t="shared" si="10"/>
      </c>
      <c r="V59" s="3">
        <f t="shared" si="11"/>
      </c>
      <c r="W59" s="10">
        <f t="shared" si="12"/>
      </c>
      <c r="X59" s="10" t="e">
        <f>VLOOKUP(RIGHT(LEFT(A59,5),1),'JAN_変換'!$C$2:$D$11,2,FALSE)</f>
        <v>#N/A</v>
      </c>
      <c r="Y59" s="10" t="e">
        <f>VLOOKUP(RIGHT(LEFT(A59,6),1),'JAN_変換'!$C$2:$D$11,2,FALSE)</f>
        <v>#N/A</v>
      </c>
      <c r="Z59" s="10" t="e">
        <f>VLOOKUP(RIGHT(LEFT(A59,7),1),'JAN_変換'!$C$2:$D$11,2,FALSE)</f>
        <v>#N/A</v>
      </c>
      <c r="AA59" s="10" t="e">
        <f>VLOOKUP(RIGHT(LEFT(A59,8),1),'JAN_変換'!$C$2:$D$11,2,FALSE)</f>
        <v>#N/A</v>
      </c>
      <c r="AC59" s="3" t="e">
        <f t="shared" si="13"/>
        <v>#N/A</v>
      </c>
      <c r="AD59" s="3" t="e">
        <f t="shared" si="14"/>
        <v>#VALUE!</v>
      </c>
    </row>
    <row r="60" spans="1:30" ht="24" customHeight="1">
      <c r="A60" s="13"/>
      <c r="B60" s="26">
        <f t="shared" si="0"/>
      </c>
      <c r="C60" s="27">
        <f t="shared" si="15"/>
      </c>
      <c r="D60" s="22">
        <f>IF(A60="","",VLOOKUP(A60,JAN8_DB!$A:$H,2,FALSE))</f>
      </c>
      <c r="E60" s="22">
        <f>IF(A60="","",VLOOKUP(A60,JAN8_DB!$A:$H,3,FALSE))</f>
      </c>
      <c r="F60" s="21">
        <f>IF(A60="","",VLOOKUP(A60,JAN8_DB!$A:$H,4,FALSE))</f>
      </c>
      <c r="G60" s="21">
        <f>IF(A60="","",VLOOKUP(A60,JAN8_DB!$A:$H,5,FALSE))</f>
      </c>
      <c r="H60" s="21">
        <f>IF(A60="","",VLOOKUP(A60,JAN8_DB!$A:$H,6,FALSE))</f>
      </c>
      <c r="I60" s="21">
        <f>IF(A60="","",VLOOKUP(A60,JAN8_DB!$A:$H,7,FALSE))</f>
      </c>
      <c r="J60" s="14">
        <f>IF(A60="","",IF(VLOOKUP(A60,JAN8_DB!$A:$H,8,FALSE)=0,"",VLOOKUP(A60,JAN8_DB!$A:$H,8,FALSE)))</f>
      </c>
      <c r="L60" s="3">
        <f t="shared" si="1"/>
      </c>
      <c r="M60" s="3">
        <f t="shared" si="2"/>
      </c>
      <c r="N60" s="3">
        <f t="shared" si="3"/>
      </c>
      <c r="O60" s="3">
        <f t="shared" si="4"/>
      </c>
      <c r="P60" s="3">
        <f t="shared" si="5"/>
      </c>
      <c r="Q60" s="3">
        <f t="shared" si="6"/>
      </c>
      <c r="R60" s="3">
        <f t="shared" si="7"/>
      </c>
      <c r="S60" s="3">
        <f t="shared" si="8"/>
      </c>
      <c r="T60" s="3">
        <f t="shared" si="9"/>
      </c>
      <c r="U60" s="3">
        <f t="shared" si="10"/>
      </c>
      <c r="V60" s="3">
        <f t="shared" si="11"/>
      </c>
      <c r="W60" s="10">
        <f t="shared" si="12"/>
      </c>
      <c r="X60" s="10" t="e">
        <f>VLOOKUP(RIGHT(LEFT(A60,5),1),'JAN_変換'!$C$2:$D$11,2,FALSE)</f>
        <v>#N/A</v>
      </c>
      <c r="Y60" s="10" t="e">
        <f>VLOOKUP(RIGHT(LEFT(A60,6),1),'JAN_変換'!$C$2:$D$11,2,FALSE)</f>
        <v>#N/A</v>
      </c>
      <c r="Z60" s="10" t="e">
        <f>VLOOKUP(RIGHT(LEFT(A60,7),1),'JAN_変換'!$C$2:$D$11,2,FALSE)</f>
        <v>#N/A</v>
      </c>
      <c r="AA60" s="10" t="e">
        <f>VLOOKUP(RIGHT(LEFT(A60,8),1),'JAN_変換'!$C$2:$D$11,2,FALSE)</f>
        <v>#N/A</v>
      </c>
      <c r="AC60" s="3" t="e">
        <f t="shared" si="13"/>
        <v>#N/A</v>
      </c>
      <c r="AD60" s="3" t="e">
        <f t="shared" si="14"/>
        <v>#VALUE!</v>
      </c>
    </row>
    <row r="61" spans="1:30" ht="24" customHeight="1">
      <c r="A61" s="13"/>
      <c r="B61" s="26">
        <f t="shared" si="0"/>
      </c>
      <c r="C61" s="27">
        <f t="shared" si="15"/>
      </c>
      <c r="D61" s="22">
        <f>IF(A61="","",VLOOKUP(A61,JAN8_DB!$A:$H,2,FALSE))</f>
      </c>
      <c r="E61" s="22">
        <f>IF(A61="","",VLOOKUP(A61,JAN8_DB!$A:$H,3,FALSE))</f>
      </c>
      <c r="F61" s="21">
        <f>IF(A61="","",VLOOKUP(A61,JAN8_DB!$A:$H,4,FALSE))</f>
      </c>
      <c r="G61" s="21">
        <f>IF(A61="","",VLOOKUP(A61,JAN8_DB!$A:$H,5,FALSE))</f>
      </c>
      <c r="H61" s="21">
        <f>IF(A61="","",VLOOKUP(A61,JAN8_DB!$A:$H,6,FALSE))</f>
      </c>
      <c r="I61" s="21">
        <f>IF(A61="","",VLOOKUP(A61,JAN8_DB!$A:$H,7,FALSE))</f>
      </c>
      <c r="J61" s="14">
        <f>IF(A61="","",IF(VLOOKUP(A61,JAN8_DB!$A:$H,8,FALSE)=0,"",VLOOKUP(A61,JAN8_DB!$A:$H,8,FALSE)))</f>
      </c>
      <c r="L61" s="3">
        <f t="shared" si="1"/>
      </c>
      <c r="M61" s="3">
        <f t="shared" si="2"/>
      </c>
      <c r="N61" s="3">
        <f t="shared" si="3"/>
      </c>
      <c r="O61" s="3">
        <f t="shared" si="4"/>
      </c>
      <c r="P61" s="3">
        <f t="shared" si="5"/>
      </c>
      <c r="Q61" s="3">
        <f t="shared" si="6"/>
      </c>
      <c r="R61" s="3">
        <f t="shared" si="7"/>
      </c>
      <c r="S61" s="3">
        <f t="shared" si="8"/>
      </c>
      <c r="T61" s="3">
        <f t="shared" si="9"/>
      </c>
      <c r="U61" s="3">
        <f t="shared" si="10"/>
      </c>
      <c r="V61" s="3">
        <f t="shared" si="11"/>
      </c>
      <c r="W61" s="10">
        <f t="shared" si="12"/>
      </c>
      <c r="X61" s="10" t="e">
        <f>VLOOKUP(RIGHT(LEFT(A61,5),1),'JAN_変換'!$C$2:$D$11,2,FALSE)</f>
        <v>#N/A</v>
      </c>
      <c r="Y61" s="10" t="e">
        <f>VLOOKUP(RIGHT(LEFT(A61,6),1),'JAN_変換'!$C$2:$D$11,2,FALSE)</f>
        <v>#N/A</v>
      </c>
      <c r="Z61" s="10" t="e">
        <f>VLOOKUP(RIGHT(LEFT(A61,7),1),'JAN_変換'!$C$2:$D$11,2,FALSE)</f>
        <v>#N/A</v>
      </c>
      <c r="AA61" s="10" t="e">
        <f>VLOOKUP(RIGHT(LEFT(A61,8),1),'JAN_変換'!$C$2:$D$11,2,FALSE)</f>
        <v>#N/A</v>
      </c>
      <c r="AC61" s="3" t="e">
        <f t="shared" si="13"/>
        <v>#N/A</v>
      </c>
      <c r="AD61" s="3" t="e">
        <f t="shared" si="14"/>
        <v>#VALUE!</v>
      </c>
    </row>
    <row r="62" spans="1:30" ht="24" customHeight="1">
      <c r="A62" s="13"/>
      <c r="B62" s="26">
        <f t="shared" si="0"/>
      </c>
      <c r="C62" s="27">
        <f t="shared" si="15"/>
      </c>
      <c r="D62" s="22">
        <f>IF(A62="","",VLOOKUP(A62,JAN8_DB!$A:$H,2,FALSE))</f>
      </c>
      <c r="E62" s="22">
        <f>IF(A62="","",VLOOKUP(A62,JAN8_DB!$A:$H,3,FALSE))</f>
      </c>
      <c r="F62" s="21">
        <f>IF(A62="","",VLOOKUP(A62,JAN8_DB!$A:$H,4,FALSE))</f>
      </c>
      <c r="G62" s="21">
        <f>IF(A62="","",VLOOKUP(A62,JAN8_DB!$A:$H,5,FALSE))</f>
      </c>
      <c r="H62" s="21">
        <f>IF(A62="","",VLOOKUP(A62,JAN8_DB!$A:$H,6,FALSE))</f>
      </c>
      <c r="I62" s="21">
        <f>IF(A62="","",VLOOKUP(A62,JAN8_DB!$A:$H,7,FALSE))</f>
      </c>
      <c r="J62" s="14">
        <f>IF(A62="","",IF(VLOOKUP(A62,JAN8_DB!$A:$H,8,FALSE)=0,"",VLOOKUP(A62,JAN8_DB!$A:$H,8,FALSE)))</f>
      </c>
      <c r="L62" s="3">
        <f t="shared" si="1"/>
      </c>
      <c r="M62" s="3">
        <f t="shared" si="2"/>
      </c>
      <c r="N62" s="3">
        <f t="shared" si="3"/>
      </c>
      <c r="O62" s="3">
        <f t="shared" si="4"/>
      </c>
      <c r="P62" s="3">
        <f t="shared" si="5"/>
      </c>
      <c r="Q62" s="3">
        <f t="shared" si="6"/>
      </c>
      <c r="R62" s="3">
        <f t="shared" si="7"/>
      </c>
      <c r="S62" s="3">
        <f t="shared" si="8"/>
      </c>
      <c r="T62" s="3">
        <f t="shared" si="9"/>
      </c>
      <c r="U62" s="3">
        <f t="shared" si="10"/>
      </c>
      <c r="V62" s="3">
        <f t="shared" si="11"/>
      </c>
      <c r="W62" s="10">
        <f t="shared" si="12"/>
      </c>
      <c r="X62" s="10" t="e">
        <f>VLOOKUP(RIGHT(LEFT(A62,5),1),'JAN_変換'!$C$2:$D$11,2,FALSE)</f>
        <v>#N/A</v>
      </c>
      <c r="Y62" s="10" t="e">
        <f>VLOOKUP(RIGHT(LEFT(A62,6),1),'JAN_変換'!$C$2:$D$11,2,FALSE)</f>
        <v>#N/A</v>
      </c>
      <c r="Z62" s="10" t="e">
        <f>VLOOKUP(RIGHT(LEFT(A62,7),1),'JAN_変換'!$C$2:$D$11,2,FALSE)</f>
        <v>#N/A</v>
      </c>
      <c r="AA62" s="10" t="e">
        <f>VLOOKUP(RIGHT(LEFT(A62,8),1),'JAN_変換'!$C$2:$D$11,2,FALSE)</f>
        <v>#N/A</v>
      </c>
      <c r="AC62" s="3" t="e">
        <f t="shared" si="13"/>
        <v>#N/A</v>
      </c>
      <c r="AD62" s="3" t="e">
        <f t="shared" si="14"/>
        <v>#VALUE!</v>
      </c>
    </row>
    <row r="63" spans="1:30" ht="24" customHeight="1">
      <c r="A63" s="13"/>
      <c r="B63" s="26">
        <f t="shared" si="0"/>
      </c>
      <c r="C63" s="27">
        <f t="shared" si="15"/>
      </c>
      <c r="D63" s="22">
        <f>IF(A63="","",VLOOKUP(A63,JAN8_DB!$A:$H,2,FALSE))</f>
      </c>
      <c r="E63" s="22">
        <f>IF(A63="","",VLOOKUP(A63,JAN8_DB!$A:$H,3,FALSE))</f>
      </c>
      <c r="F63" s="21">
        <f>IF(A63="","",VLOOKUP(A63,JAN8_DB!$A:$H,4,FALSE))</f>
      </c>
      <c r="G63" s="21">
        <f>IF(A63="","",VLOOKUP(A63,JAN8_DB!$A:$H,5,FALSE))</f>
      </c>
      <c r="H63" s="21">
        <f>IF(A63="","",VLOOKUP(A63,JAN8_DB!$A:$H,6,FALSE))</f>
      </c>
      <c r="I63" s="21">
        <f>IF(A63="","",VLOOKUP(A63,JAN8_DB!$A:$H,7,FALSE))</f>
      </c>
      <c r="J63" s="14">
        <f>IF(A63="","",IF(VLOOKUP(A63,JAN8_DB!$A:$H,8,FALSE)=0,"",VLOOKUP(A63,JAN8_DB!$A:$H,8,FALSE)))</f>
      </c>
      <c r="L63" s="3">
        <f t="shared" si="1"/>
      </c>
      <c r="M63" s="3">
        <f t="shared" si="2"/>
      </c>
      <c r="N63" s="3">
        <f t="shared" si="3"/>
      </c>
      <c r="O63" s="3">
        <f t="shared" si="4"/>
      </c>
      <c r="P63" s="3">
        <f t="shared" si="5"/>
      </c>
      <c r="Q63" s="3">
        <f t="shared" si="6"/>
      </c>
      <c r="R63" s="3">
        <f t="shared" si="7"/>
      </c>
      <c r="S63" s="3">
        <f t="shared" si="8"/>
      </c>
      <c r="T63" s="3">
        <f t="shared" si="9"/>
      </c>
      <c r="U63" s="3">
        <f t="shared" si="10"/>
      </c>
      <c r="V63" s="3">
        <f t="shared" si="11"/>
      </c>
      <c r="W63" s="10">
        <f t="shared" si="12"/>
      </c>
      <c r="X63" s="10" t="e">
        <f>VLOOKUP(RIGHT(LEFT(A63,5),1),'JAN_変換'!$C$2:$D$11,2,FALSE)</f>
        <v>#N/A</v>
      </c>
      <c r="Y63" s="10" t="e">
        <f>VLOOKUP(RIGHT(LEFT(A63,6),1),'JAN_変換'!$C$2:$D$11,2,FALSE)</f>
        <v>#N/A</v>
      </c>
      <c r="Z63" s="10" t="e">
        <f>VLOOKUP(RIGHT(LEFT(A63,7),1),'JAN_変換'!$C$2:$D$11,2,FALSE)</f>
        <v>#N/A</v>
      </c>
      <c r="AA63" s="10" t="e">
        <f>VLOOKUP(RIGHT(LEFT(A63,8),1),'JAN_変換'!$C$2:$D$11,2,FALSE)</f>
        <v>#N/A</v>
      </c>
      <c r="AC63" s="3" t="e">
        <f t="shared" si="13"/>
        <v>#N/A</v>
      </c>
      <c r="AD63" s="3" t="e">
        <f t="shared" si="14"/>
        <v>#VALUE!</v>
      </c>
    </row>
    <row r="64" spans="1:30" ht="24" customHeight="1">
      <c r="A64" s="13"/>
      <c r="B64" s="26">
        <f t="shared" si="0"/>
      </c>
      <c r="C64" s="27">
        <f t="shared" si="15"/>
      </c>
      <c r="D64" s="22">
        <f>IF(A64="","",VLOOKUP(A64,JAN8_DB!$A:$H,2,FALSE))</f>
      </c>
      <c r="E64" s="22">
        <f>IF(A64="","",VLOOKUP(A64,JAN8_DB!$A:$H,3,FALSE))</f>
      </c>
      <c r="F64" s="21">
        <f>IF(A64="","",VLOOKUP(A64,JAN8_DB!$A:$H,4,FALSE))</f>
      </c>
      <c r="G64" s="21">
        <f>IF(A64="","",VLOOKUP(A64,JAN8_DB!$A:$H,5,FALSE))</f>
      </c>
      <c r="H64" s="21">
        <f>IF(A64="","",VLOOKUP(A64,JAN8_DB!$A:$H,6,FALSE))</f>
      </c>
      <c r="I64" s="21">
        <f>IF(A64="","",VLOOKUP(A64,JAN8_DB!$A:$H,7,FALSE))</f>
      </c>
      <c r="J64" s="14">
        <f>IF(A64="","",IF(VLOOKUP(A64,JAN8_DB!$A:$H,8,FALSE)=0,"",VLOOKUP(A64,JAN8_DB!$A:$H,8,FALSE)))</f>
      </c>
      <c r="L64" s="3">
        <f t="shared" si="1"/>
      </c>
      <c r="M64" s="3">
        <f t="shared" si="2"/>
      </c>
      <c r="N64" s="3">
        <f t="shared" si="3"/>
      </c>
      <c r="O64" s="3">
        <f t="shared" si="4"/>
      </c>
      <c r="P64" s="3">
        <f t="shared" si="5"/>
      </c>
      <c r="Q64" s="3">
        <f t="shared" si="6"/>
      </c>
      <c r="R64" s="3">
        <f t="shared" si="7"/>
      </c>
      <c r="S64" s="3">
        <f t="shared" si="8"/>
      </c>
      <c r="T64" s="3">
        <f t="shared" si="9"/>
      </c>
      <c r="U64" s="3">
        <f t="shared" si="10"/>
      </c>
      <c r="V64" s="3">
        <f t="shared" si="11"/>
      </c>
      <c r="W64" s="10">
        <f t="shared" si="12"/>
      </c>
      <c r="X64" s="10" t="e">
        <f>VLOOKUP(RIGHT(LEFT(A64,5),1),'JAN_変換'!$C$2:$D$11,2,FALSE)</f>
        <v>#N/A</v>
      </c>
      <c r="Y64" s="10" t="e">
        <f>VLOOKUP(RIGHT(LEFT(A64,6),1),'JAN_変換'!$C$2:$D$11,2,FALSE)</f>
        <v>#N/A</v>
      </c>
      <c r="Z64" s="10" t="e">
        <f>VLOOKUP(RIGHT(LEFT(A64,7),1),'JAN_変換'!$C$2:$D$11,2,FALSE)</f>
        <v>#N/A</v>
      </c>
      <c r="AA64" s="10" t="e">
        <f>VLOOKUP(RIGHT(LEFT(A64,8),1),'JAN_変換'!$C$2:$D$11,2,FALSE)</f>
        <v>#N/A</v>
      </c>
      <c r="AC64" s="3" t="e">
        <f t="shared" si="13"/>
        <v>#N/A</v>
      </c>
      <c r="AD64" s="3" t="e">
        <f t="shared" si="14"/>
        <v>#VALUE!</v>
      </c>
    </row>
    <row r="65" spans="1:30" ht="24" customHeight="1">
      <c r="A65" s="13"/>
      <c r="B65" s="26">
        <f t="shared" si="0"/>
      </c>
      <c r="C65" s="27">
        <f t="shared" si="15"/>
      </c>
      <c r="D65" s="22">
        <f>IF(A65="","",VLOOKUP(A65,JAN8_DB!$A:$H,2,FALSE))</f>
      </c>
      <c r="E65" s="22">
        <f>IF(A65="","",VLOOKUP(A65,JAN8_DB!$A:$H,3,FALSE))</f>
      </c>
      <c r="F65" s="21">
        <f>IF(A65="","",VLOOKUP(A65,JAN8_DB!$A:$H,4,FALSE))</f>
      </c>
      <c r="G65" s="21">
        <f>IF(A65="","",VLOOKUP(A65,JAN8_DB!$A:$H,5,FALSE))</f>
      </c>
      <c r="H65" s="21">
        <f>IF(A65="","",VLOOKUP(A65,JAN8_DB!$A:$H,6,FALSE))</f>
      </c>
      <c r="I65" s="21">
        <f>IF(A65="","",VLOOKUP(A65,JAN8_DB!$A:$H,7,FALSE))</f>
      </c>
      <c r="J65" s="14">
        <f>IF(A65="","",IF(VLOOKUP(A65,JAN8_DB!$A:$H,8,FALSE)=0,"",VLOOKUP(A65,JAN8_DB!$A:$H,8,FALSE)))</f>
      </c>
      <c r="L65" s="3">
        <f t="shared" si="1"/>
      </c>
      <c r="M65" s="3">
        <f t="shared" si="2"/>
      </c>
      <c r="N65" s="3">
        <f t="shared" si="3"/>
      </c>
      <c r="O65" s="3">
        <f t="shared" si="4"/>
      </c>
      <c r="P65" s="3">
        <f t="shared" si="5"/>
      </c>
      <c r="Q65" s="3">
        <f t="shared" si="6"/>
      </c>
      <c r="R65" s="3">
        <f t="shared" si="7"/>
      </c>
      <c r="S65" s="3">
        <f t="shared" si="8"/>
      </c>
      <c r="T65" s="3">
        <f t="shared" si="9"/>
      </c>
      <c r="U65" s="3">
        <f t="shared" si="10"/>
      </c>
      <c r="V65" s="3">
        <f t="shared" si="11"/>
      </c>
      <c r="W65" s="10">
        <f t="shared" si="12"/>
      </c>
      <c r="X65" s="10" t="e">
        <f>VLOOKUP(RIGHT(LEFT(A65,5),1),'JAN_変換'!$C$2:$D$11,2,FALSE)</f>
        <v>#N/A</v>
      </c>
      <c r="Y65" s="10" t="e">
        <f>VLOOKUP(RIGHT(LEFT(A65,6),1),'JAN_変換'!$C$2:$D$11,2,FALSE)</f>
        <v>#N/A</v>
      </c>
      <c r="Z65" s="10" t="e">
        <f>VLOOKUP(RIGHT(LEFT(A65,7),1),'JAN_変換'!$C$2:$D$11,2,FALSE)</f>
        <v>#N/A</v>
      </c>
      <c r="AA65" s="10" t="e">
        <f>VLOOKUP(RIGHT(LEFT(A65,8),1),'JAN_変換'!$C$2:$D$11,2,FALSE)</f>
        <v>#N/A</v>
      </c>
      <c r="AC65" s="3" t="e">
        <f t="shared" si="13"/>
        <v>#N/A</v>
      </c>
      <c r="AD65" s="3" t="e">
        <f t="shared" si="14"/>
        <v>#VALUE!</v>
      </c>
    </row>
    <row r="66" spans="1:30" ht="24" customHeight="1">
      <c r="A66" s="13"/>
      <c r="B66" s="26">
        <f t="shared" si="0"/>
      </c>
      <c r="C66" s="27">
        <f t="shared" si="15"/>
      </c>
      <c r="D66" s="22">
        <f>IF(A66="","",VLOOKUP(A66,JAN8_DB!$A:$H,2,FALSE))</f>
      </c>
      <c r="E66" s="22">
        <f>IF(A66="","",VLOOKUP(A66,JAN8_DB!$A:$H,3,FALSE))</f>
      </c>
      <c r="F66" s="21">
        <f>IF(A66="","",VLOOKUP(A66,JAN8_DB!$A:$H,4,FALSE))</f>
      </c>
      <c r="G66" s="21">
        <f>IF(A66="","",VLOOKUP(A66,JAN8_DB!$A:$H,5,FALSE))</f>
      </c>
      <c r="H66" s="21">
        <f>IF(A66="","",VLOOKUP(A66,JAN8_DB!$A:$H,6,FALSE))</f>
      </c>
      <c r="I66" s="21">
        <f>IF(A66="","",VLOOKUP(A66,JAN8_DB!$A:$H,7,FALSE))</f>
      </c>
      <c r="J66" s="14">
        <f>IF(A66="","",IF(VLOOKUP(A66,JAN8_DB!$A:$H,8,FALSE)=0,"",VLOOKUP(A66,JAN8_DB!$A:$H,8,FALSE)))</f>
      </c>
      <c r="L66" s="3">
        <f t="shared" si="1"/>
      </c>
      <c r="M66" s="3">
        <f t="shared" si="2"/>
      </c>
      <c r="N66" s="3">
        <f t="shared" si="3"/>
      </c>
      <c r="O66" s="3">
        <f t="shared" si="4"/>
      </c>
      <c r="P66" s="3">
        <f t="shared" si="5"/>
      </c>
      <c r="Q66" s="3">
        <f t="shared" si="6"/>
      </c>
      <c r="R66" s="3">
        <f t="shared" si="7"/>
      </c>
      <c r="S66" s="3">
        <f t="shared" si="8"/>
      </c>
      <c r="T66" s="3">
        <f t="shared" si="9"/>
      </c>
      <c r="U66" s="3">
        <f t="shared" si="10"/>
      </c>
      <c r="V66" s="3">
        <f t="shared" si="11"/>
      </c>
      <c r="W66" s="10">
        <f t="shared" si="12"/>
      </c>
      <c r="X66" s="10" t="e">
        <f>VLOOKUP(RIGHT(LEFT(A66,5),1),'JAN_変換'!$C$2:$D$11,2,FALSE)</f>
        <v>#N/A</v>
      </c>
      <c r="Y66" s="10" t="e">
        <f>VLOOKUP(RIGHT(LEFT(A66,6),1),'JAN_変換'!$C$2:$D$11,2,FALSE)</f>
        <v>#N/A</v>
      </c>
      <c r="Z66" s="10" t="e">
        <f>VLOOKUP(RIGHT(LEFT(A66,7),1),'JAN_変換'!$C$2:$D$11,2,FALSE)</f>
        <v>#N/A</v>
      </c>
      <c r="AA66" s="10" t="e">
        <f>VLOOKUP(RIGHT(LEFT(A66,8),1),'JAN_変換'!$C$2:$D$11,2,FALSE)</f>
        <v>#N/A</v>
      </c>
      <c r="AC66" s="3" t="e">
        <f t="shared" si="13"/>
        <v>#N/A</v>
      </c>
      <c r="AD66" s="3" t="e">
        <f t="shared" si="14"/>
        <v>#VALUE!</v>
      </c>
    </row>
    <row r="67" spans="1:30" ht="24" customHeight="1">
      <c r="A67" s="13"/>
      <c r="B67" s="26">
        <f t="shared" si="0"/>
      </c>
      <c r="C67" s="27">
        <f t="shared" si="15"/>
      </c>
      <c r="D67" s="22">
        <f>IF(A67="","",VLOOKUP(A67,JAN8_DB!$A:$H,2,FALSE))</f>
      </c>
      <c r="E67" s="22">
        <f>IF(A67="","",VLOOKUP(A67,JAN8_DB!$A:$H,3,FALSE))</f>
      </c>
      <c r="F67" s="21">
        <f>IF(A67="","",VLOOKUP(A67,JAN8_DB!$A:$H,4,FALSE))</f>
      </c>
      <c r="G67" s="21">
        <f>IF(A67="","",VLOOKUP(A67,JAN8_DB!$A:$H,5,FALSE))</f>
      </c>
      <c r="H67" s="21">
        <f>IF(A67="","",VLOOKUP(A67,JAN8_DB!$A:$H,6,FALSE))</f>
      </c>
      <c r="I67" s="21">
        <f>IF(A67="","",VLOOKUP(A67,JAN8_DB!$A:$H,7,FALSE))</f>
      </c>
      <c r="J67" s="14">
        <f>IF(A67="","",IF(VLOOKUP(A67,JAN8_DB!$A:$H,8,FALSE)=0,"",VLOOKUP(A67,JAN8_DB!$A:$H,8,FALSE)))</f>
      </c>
      <c r="L67" s="3">
        <f t="shared" si="1"/>
      </c>
      <c r="M67" s="3">
        <f t="shared" si="2"/>
      </c>
      <c r="N67" s="3">
        <f t="shared" si="3"/>
      </c>
      <c r="O67" s="3">
        <f t="shared" si="4"/>
      </c>
      <c r="P67" s="3">
        <f t="shared" si="5"/>
      </c>
      <c r="Q67" s="3">
        <f t="shared" si="6"/>
      </c>
      <c r="R67" s="3">
        <f t="shared" si="7"/>
      </c>
      <c r="S67" s="3">
        <f t="shared" si="8"/>
      </c>
      <c r="T67" s="3">
        <f t="shared" si="9"/>
      </c>
      <c r="U67" s="3">
        <f t="shared" si="10"/>
      </c>
      <c r="V67" s="3">
        <f t="shared" si="11"/>
      </c>
      <c r="W67" s="10">
        <f t="shared" si="12"/>
      </c>
      <c r="X67" s="10" t="e">
        <f>VLOOKUP(RIGHT(LEFT(A67,5),1),'JAN_変換'!$C$2:$D$11,2,FALSE)</f>
        <v>#N/A</v>
      </c>
      <c r="Y67" s="10" t="e">
        <f>VLOOKUP(RIGHT(LEFT(A67,6),1),'JAN_変換'!$C$2:$D$11,2,FALSE)</f>
        <v>#N/A</v>
      </c>
      <c r="Z67" s="10" t="e">
        <f>VLOOKUP(RIGHT(LEFT(A67,7),1),'JAN_変換'!$C$2:$D$11,2,FALSE)</f>
        <v>#N/A</v>
      </c>
      <c r="AA67" s="10" t="e">
        <f>VLOOKUP(RIGHT(LEFT(A67,8),1),'JAN_変換'!$C$2:$D$11,2,FALSE)</f>
        <v>#N/A</v>
      </c>
      <c r="AC67" s="3" t="e">
        <f t="shared" si="13"/>
        <v>#N/A</v>
      </c>
      <c r="AD67" s="3" t="e">
        <f t="shared" si="14"/>
        <v>#VALUE!</v>
      </c>
    </row>
    <row r="68" spans="1:30" ht="24" customHeight="1">
      <c r="A68" s="13"/>
      <c r="B68" s="26">
        <f t="shared" si="0"/>
      </c>
      <c r="C68" s="27">
        <f t="shared" si="15"/>
      </c>
      <c r="D68" s="22">
        <f>IF(A68="","",VLOOKUP(A68,JAN8_DB!$A:$H,2,FALSE))</f>
      </c>
      <c r="E68" s="22">
        <f>IF(A68="","",VLOOKUP(A68,JAN8_DB!$A:$H,3,FALSE))</f>
      </c>
      <c r="F68" s="21">
        <f>IF(A68="","",VLOOKUP(A68,JAN8_DB!$A:$H,4,FALSE))</f>
      </c>
      <c r="G68" s="21">
        <f>IF(A68="","",VLOOKUP(A68,JAN8_DB!$A:$H,5,FALSE))</f>
      </c>
      <c r="H68" s="21">
        <f>IF(A68="","",VLOOKUP(A68,JAN8_DB!$A:$H,6,FALSE))</f>
      </c>
      <c r="I68" s="21">
        <f>IF(A68="","",VLOOKUP(A68,JAN8_DB!$A:$H,7,FALSE))</f>
      </c>
      <c r="J68" s="14">
        <f>IF(A68="","",IF(VLOOKUP(A68,JAN8_DB!$A:$H,8,FALSE)=0,"",VLOOKUP(A68,JAN8_DB!$A:$H,8,FALSE)))</f>
      </c>
      <c r="L68" s="3">
        <f t="shared" si="1"/>
      </c>
      <c r="M68" s="3">
        <f t="shared" si="2"/>
      </c>
      <c r="N68" s="3">
        <f t="shared" si="3"/>
      </c>
      <c r="O68" s="3">
        <f t="shared" si="4"/>
      </c>
      <c r="P68" s="3">
        <f t="shared" si="5"/>
      </c>
      <c r="Q68" s="3">
        <f t="shared" si="6"/>
      </c>
      <c r="R68" s="3">
        <f t="shared" si="7"/>
      </c>
      <c r="S68" s="3">
        <f t="shared" si="8"/>
      </c>
      <c r="T68" s="3">
        <f t="shared" si="9"/>
      </c>
      <c r="U68" s="3">
        <f t="shared" si="10"/>
      </c>
      <c r="V68" s="3">
        <f t="shared" si="11"/>
      </c>
      <c r="W68" s="10">
        <f t="shared" si="12"/>
      </c>
      <c r="X68" s="10" t="e">
        <f>VLOOKUP(RIGHT(LEFT(A68,5),1),'JAN_変換'!$C$2:$D$11,2,FALSE)</f>
        <v>#N/A</v>
      </c>
      <c r="Y68" s="10" t="e">
        <f>VLOOKUP(RIGHT(LEFT(A68,6),1),'JAN_変換'!$C$2:$D$11,2,FALSE)</f>
        <v>#N/A</v>
      </c>
      <c r="Z68" s="10" t="e">
        <f>VLOOKUP(RIGHT(LEFT(A68,7),1),'JAN_変換'!$C$2:$D$11,2,FALSE)</f>
        <v>#N/A</v>
      </c>
      <c r="AA68" s="10" t="e">
        <f>VLOOKUP(RIGHT(LEFT(A68,8),1),'JAN_変換'!$C$2:$D$11,2,FALSE)</f>
        <v>#N/A</v>
      </c>
      <c r="AC68" s="3" t="e">
        <f t="shared" si="13"/>
        <v>#N/A</v>
      </c>
      <c r="AD68" s="3" t="e">
        <f t="shared" si="14"/>
        <v>#VALUE!</v>
      </c>
    </row>
    <row r="69" spans="1:30" ht="24" customHeight="1">
      <c r="A69" s="13"/>
      <c r="B69" s="26">
        <f aca="true" t="shared" si="16" ref="B69:B132">IF(A69="","",AC69)</f>
      </c>
      <c r="C69" s="27">
        <f t="shared" si="15"/>
      </c>
      <c r="D69" s="22">
        <f>IF(A69="","",VLOOKUP(A69,JAN8_DB!$A:$H,2,FALSE))</f>
      </c>
      <c r="E69" s="22">
        <f>IF(A69="","",VLOOKUP(A69,JAN8_DB!$A:$H,3,FALSE))</f>
      </c>
      <c r="F69" s="21">
        <f>IF(A69="","",VLOOKUP(A69,JAN8_DB!$A:$H,4,FALSE))</f>
      </c>
      <c r="G69" s="21">
        <f>IF(A69="","",VLOOKUP(A69,JAN8_DB!$A:$H,5,FALSE))</f>
      </c>
      <c r="H69" s="21">
        <f>IF(A69="","",VLOOKUP(A69,JAN8_DB!$A:$H,6,FALSE))</f>
      </c>
      <c r="I69" s="21">
        <f>IF(A69="","",VLOOKUP(A69,JAN8_DB!$A:$H,7,FALSE))</f>
      </c>
      <c r="J69" s="14">
        <f>IF(A69="","",IF(VLOOKUP(A69,JAN8_DB!$A:$H,8,FALSE)=0,"",VLOOKUP(A69,JAN8_DB!$A:$H,8,FALSE)))</f>
      </c>
      <c r="L69" s="3">
        <f t="shared" si="1"/>
      </c>
      <c r="M69" s="3">
        <f t="shared" si="2"/>
      </c>
      <c r="N69" s="3">
        <f t="shared" si="3"/>
      </c>
      <c r="O69" s="3">
        <f t="shared" si="4"/>
      </c>
      <c r="P69" s="3">
        <f t="shared" si="5"/>
      </c>
      <c r="Q69" s="3">
        <f t="shared" si="6"/>
      </c>
      <c r="R69" s="3">
        <f t="shared" si="7"/>
      </c>
      <c r="S69" s="3">
        <f t="shared" si="8"/>
      </c>
      <c r="T69" s="3">
        <f t="shared" si="9"/>
      </c>
      <c r="U69" s="3">
        <f t="shared" si="10"/>
      </c>
      <c r="V69" s="3">
        <f t="shared" si="11"/>
      </c>
      <c r="W69" s="10">
        <f t="shared" si="12"/>
      </c>
      <c r="X69" s="10" t="e">
        <f>VLOOKUP(RIGHT(LEFT(A69,5),1),'JAN_変換'!$C$2:$D$11,2,FALSE)</f>
        <v>#N/A</v>
      </c>
      <c r="Y69" s="10" t="e">
        <f>VLOOKUP(RIGHT(LEFT(A69,6),1),'JAN_変換'!$C$2:$D$11,2,FALSE)</f>
        <v>#N/A</v>
      </c>
      <c r="Z69" s="10" t="e">
        <f>VLOOKUP(RIGHT(LEFT(A69,7),1),'JAN_変換'!$C$2:$D$11,2,FALSE)</f>
        <v>#N/A</v>
      </c>
      <c r="AA69" s="10" t="e">
        <f>VLOOKUP(RIGHT(LEFT(A69,8),1),'JAN_変換'!$C$2:$D$11,2,FALSE)</f>
        <v>#N/A</v>
      </c>
      <c r="AC69" s="3" t="e">
        <f t="shared" si="13"/>
        <v>#N/A</v>
      </c>
      <c r="AD69" s="3" t="e">
        <f t="shared" si="14"/>
        <v>#VALUE!</v>
      </c>
    </row>
    <row r="70" spans="1:30" ht="24" customHeight="1">
      <c r="A70" s="13"/>
      <c r="B70" s="26">
        <f t="shared" si="16"/>
      </c>
      <c r="C70" s="27">
        <f t="shared" si="15"/>
      </c>
      <c r="D70" s="22">
        <f>IF(A70="","",VLOOKUP(A70,JAN8_DB!$A:$H,2,FALSE))</f>
      </c>
      <c r="E70" s="22">
        <f>IF(A70="","",VLOOKUP(A70,JAN8_DB!$A:$H,3,FALSE))</f>
      </c>
      <c r="F70" s="21">
        <f>IF(A70="","",VLOOKUP(A70,JAN8_DB!$A:$H,4,FALSE))</f>
      </c>
      <c r="G70" s="21">
        <f>IF(A70="","",VLOOKUP(A70,JAN8_DB!$A:$H,5,FALSE))</f>
      </c>
      <c r="H70" s="21">
        <f>IF(A70="","",VLOOKUP(A70,JAN8_DB!$A:$H,6,FALSE))</f>
      </c>
      <c r="I70" s="21">
        <f>IF(A70="","",VLOOKUP(A70,JAN8_DB!$A:$H,7,FALSE))</f>
      </c>
      <c r="J70" s="14">
        <f>IF(A70="","",IF(VLOOKUP(A70,JAN8_DB!$A:$H,8,FALSE)=0,"",VLOOKUP(A70,JAN8_DB!$A:$H,8,FALSE)))</f>
      </c>
      <c r="L70" s="3">
        <f aca="true" t="shared" si="17" ref="L70:L133">LEFT(A70,1)</f>
      </c>
      <c r="M70" s="3">
        <f aca="true" t="shared" si="18" ref="M70:M133">RIGHT(LEFT(A70,2),1)</f>
      </c>
      <c r="N70" s="3">
        <f aca="true" t="shared" si="19" ref="N70:N133">RIGHT(LEFT(A70,3),1)</f>
      </c>
      <c r="O70" s="3">
        <f aca="true" t="shared" si="20" ref="O70:O133">RIGHT(LEFT(A70,4),1)</f>
      </c>
      <c r="P70" s="3">
        <f aca="true" t="shared" si="21" ref="P70:P133">RIGHT(LEFT(A70,5),1)</f>
      </c>
      <c r="Q70" s="3">
        <f aca="true" t="shared" si="22" ref="Q70:Q133">RIGHT(LEFT(A70,6),1)</f>
      </c>
      <c r="R70" s="3">
        <f aca="true" t="shared" si="23" ref="R70:R133">RIGHT(LEFT(A70,7),1)</f>
      </c>
      <c r="S70" s="3">
        <f aca="true" t="shared" si="24" ref="S70:S133">RIGHT(LEFT(A70,8),1)</f>
      </c>
      <c r="T70" s="3">
        <f aca="true" t="shared" si="25" ref="T70:T133">LEFT(A70,1)</f>
      </c>
      <c r="U70" s="3">
        <f aca="true" t="shared" si="26" ref="U70:U133">RIGHT(LEFT(A70,2),1)</f>
      </c>
      <c r="V70" s="3">
        <f aca="true" t="shared" si="27" ref="V70:V133">RIGHT(LEFT(A70,3),1)</f>
      </c>
      <c r="W70" s="10">
        <f aca="true" t="shared" si="28" ref="W70:W133">RIGHT(LEFT(A70,4),1)</f>
      </c>
      <c r="X70" s="10" t="e">
        <f>VLOOKUP(RIGHT(LEFT(A70,5),1),'JAN_変換'!$C$2:$D$11,2,FALSE)</f>
        <v>#N/A</v>
      </c>
      <c r="Y70" s="10" t="e">
        <f>VLOOKUP(RIGHT(LEFT(A70,6),1),'JAN_変換'!$C$2:$D$11,2,FALSE)</f>
        <v>#N/A</v>
      </c>
      <c r="Z70" s="10" t="e">
        <f>VLOOKUP(RIGHT(LEFT(A70,7),1),'JAN_変換'!$C$2:$D$11,2,FALSE)</f>
        <v>#N/A</v>
      </c>
      <c r="AA70" s="10" t="e">
        <f>VLOOKUP(RIGHT(LEFT(A70,8),1),'JAN_変換'!$C$2:$D$11,2,FALSE)</f>
        <v>#N/A</v>
      </c>
      <c r="AC70" s="3" t="e">
        <f aca="true" t="shared" si="29" ref="AC70:AC133">CONCATENATE("(",T70,U70,V70,W70,"|",X70,Y70,Z70,AA70,")")</f>
        <v>#N/A</v>
      </c>
      <c r="AD70" s="3" t="e">
        <f aca="true" t="shared" si="30" ref="AD70:AD133">RIGHT(IF((10-MOD((L70+N70+P70+R70)*3+M70+O70+Q70,10))=10,0,10-MOD((L70+N70+P70+R70)*3+M70+O70+Q70,10)),1)</f>
        <v>#VALUE!</v>
      </c>
    </row>
    <row r="71" spans="1:30" ht="24" customHeight="1">
      <c r="A71" s="13"/>
      <c r="B71" s="26">
        <f t="shared" si="16"/>
      </c>
      <c r="C71" s="27">
        <f t="shared" si="15"/>
      </c>
      <c r="D71" s="22">
        <f>IF(A71="","",VLOOKUP(A71,JAN8_DB!$A:$H,2,FALSE))</f>
      </c>
      <c r="E71" s="22">
        <f>IF(A71="","",VLOOKUP(A71,JAN8_DB!$A:$H,3,FALSE))</f>
      </c>
      <c r="F71" s="21">
        <f>IF(A71="","",VLOOKUP(A71,JAN8_DB!$A:$H,4,FALSE))</f>
      </c>
      <c r="G71" s="21">
        <f>IF(A71="","",VLOOKUP(A71,JAN8_DB!$A:$H,5,FALSE))</f>
      </c>
      <c r="H71" s="21">
        <f>IF(A71="","",VLOOKUP(A71,JAN8_DB!$A:$H,6,FALSE))</f>
      </c>
      <c r="I71" s="21">
        <f>IF(A71="","",VLOOKUP(A71,JAN8_DB!$A:$H,7,FALSE))</f>
      </c>
      <c r="J71" s="14">
        <f>IF(A71="","",IF(VLOOKUP(A71,JAN8_DB!$A:$H,8,FALSE)=0,"",VLOOKUP(A71,JAN8_DB!$A:$H,8,FALSE)))</f>
      </c>
      <c r="L71" s="3">
        <f t="shared" si="17"/>
      </c>
      <c r="M71" s="3">
        <f t="shared" si="18"/>
      </c>
      <c r="N71" s="3">
        <f t="shared" si="19"/>
      </c>
      <c r="O71" s="3">
        <f t="shared" si="20"/>
      </c>
      <c r="P71" s="3">
        <f t="shared" si="21"/>
      </c>
      <c r="Q71" s="3">
        <f t="shared" si="22"/>
      </c>
      <c r="R71" s="3">
        <f t="shared" si="23"/>
      </c>
      <c r="S71" s="3">
        <f t="shared" si="24"/>
      </c>
      <c r="T71" s="3">
        <f t="shared" si="25"/>
      </c>
      <c r="U71" s="3">
        <f t="shared" si="26"/>
      </c>
      <c r="V71" s="3">
        <f t="shared" si="27"/>
      </c>
      <c r="W71" s="10">
        <f t="shared" si="28"/>
      </c>
      <c r="X71" s="10" t="e">
        <f>VLOOKUP(RIGHT(LEFT(A71,5),1),'JAN_変換'!$C$2:$D$11,2,FALSE)</f>
        <v>#N/A</v>
      </c>
      <c r="Y71" s="10" t="e">
        <f>VLOOKUP(RIGHT(LEFT(A71,6),1),'JAN_変換'!$C$2:$D$11,2,FALSE)</f>
        <v>#N/A</v>
      </c>
      <c r="Z71" s="10" t="e">
        <f>VLOOKUP(RIGHT(LEFT(A71,7),1),'JAN_変換'!$C$2:$D$11,2,FALSE)</f>
        <v>#N/A</v>
      </c>
      <c r="AA71" s="10" t="e">
        <f>VLOOKUP(RIGHT(LEFT(A71,8),1),'JAN_変換'!$C$2:$D$11,2,FALSE)</f>
        <v>#N/A</v>
      </c>
      <c r="AC71" s="3" t="e">
        <f t="shared" si="29"/>
        <v>#N/A</v>
      </c>
      <c r="AD71" s="3" t="e">
        <f t="shared" si="30"/>
        <v>#VALUE!</v>
      </c>
    </row>
    <row r="72" spans="1:30" ht="24" customHeight="1">
      <c r="A72" s="13"/>
      <c r="B72" s="26">
        <f t="shared" si="16"/>
      </c>
      <c r="C72" s="27">
        <f t="shared" si="15"/>
      </c>
      <c r="D72" s="22">
        <f>IF(A72="","",VLOOKUP(A72,JAN8_DB!$A:$H,2,FALSE))</f>
      </c>
      <c r="E72" s="22">
        <f>IF(A72="","",VLOOKUP(A72,JAN8_DB!$A:$H,3,FALSE))</f>
      </c>
      <c r="F72" s="21">
        <f>IF(A72="","",VLOOKUP(A72,JAN8_DB!$A:$H,4,FALSE))</f>
      </c>
      <c r="G72" s="21">
        <f>IF(A72="","",VLOOKUP(A72,JAN8_DB!$A:$H,5,FALSE))</f>
      </c>
      <c r="H72" s="21">
        <f>IF(A72="","",VLOOKUP(A72,JAN8_DB!$A:$H,6,FALSE))</f>
      </c>
      <c r="I72" s="21">
        <f>IF(A72="","",VLOOKUP(A72,JAN8_DB!$A:$H,7,FALSE))</f>
      </c>
      <c r="J72" s="14">
        <f>IF(A72="","",IF(VLOOKUP(A72,JAN8_DB!$A:$H,8,FALSE)=0,"",VLOOKUP(A72,JAN8_DB!$A:$H,8,FALSE)))</f>
      </c>
      <c r="L72" s="3">
        <f t="shared" si="17"/>
      </c>
      <c r="M72" s="3">
        <f t="shared" si="18"/>
      </c>
      <c r="N72" s="3">
        <f t="shared" si="19"/>
      </c>
      <c r="O72" s="3">
        <f t="shared" si="20"/>
      </c>
      <c r="P72" s="3">
        <f t="shared" si="21"/>
      </c>
      <c r="Q72" s="3">
        <f t="shared" si="22"/>
      </c>
      <c r="R72" s="3">
        <f t="shared" si="23"/>
      </c>
      <c r="S72" s="3">
        <f t="shared" si="24"/>
      </c>
      <c r="T72" s="3">
        <f t="shared" si="25"/>
      </c>
      <c r="U72" s="3">
        <f t="shared" si="26"/>
      </c>
      <c r="V72" s="3">
        <f t="shared" si="27"/>
      </c>
      <c r="W72" s="10">
        <f t="shared" si="28"/>
      </c>
      <c r="X72" s="10" t="e">
        <f>VLOOKUP(RIGHT(LEFT(A72,5),1),'JAN_変換'!$C$2:$D$11,2,FALSE)</f>
        <v>#N/A</v>
      </c>
      <c r="Y72" s="10" t="e">
        <f>VLOOKUP(RIGHT(LEFT(A72,6),1),'JAN_変換'!$C$2:$D$11,2,FALSE)</f>
        <v>#N/A</v>
      </c>
      <c r="Z72" s="10" t="e">
        <f>VLOOKUP(RIGHT(LEFT(A72,7),1),'JAN_変換'!$C$2:$D$11,2,FALSE)</f>
        <v>#N/A</v>
      </c>
      <c r="AA72" s="10" t="e">
        <f>VLOOKUP(RIGHT(LEFT(A72,8),1),'JAN_変換'!$C$2:$D$11,2,FALSE)</f>
        <v>#N/A</v>
      </c>
      <c r="AC72" s="3" t="e">
        <f t="shared" si="29"/>
        <v>#N/A</v>
      </c>
      <c r="AD72" s="3" t="e">
        <f t="shared" si="30"/>
        <v>#VALUE!</v>
      </c>
    </row>
    <row r="73" spans="1:30" ht="24" customHeight="1">
      <c r="A73" s="13"/>
      <c r="B73" s="26">
        <f t="shared" si="16"/>
      </c>
      <c r="C73" s="27">
        <f t="shared" si="15"/>
      </c>
      <c r="D73" s="22">
        <f>IF(A73="","",VLOOKUP(A73,JAN8_DB!$A:$H,2,FALSE))</f>
      </c>
      <c r="E73" s="22">
        <f>IF(A73="","",VLOOKUP(A73,JAN8_DB!$A:$H,3,FALSE))</f>
      </c>
      <c r="F73" s="21">
        <f>IF(A73="","",VLOOKUP(A73,JAN8_DB!$A:$H,4,FALSE))</f>
      </c>
      <c r="G73" s="21">
        <f>IF(A73="","",VLOOKUP(A73,JAN8_DB!$A:$H,5,FALSE))</f>
      </c>
      <c r="H73" s="21">
        <f>IF(A73="","",VLOOKUP(A73,JAN8_DB!$A:$H,6,FALSE))</f>
      </c>
      <c r="I73" s="21">
        <f>IF(A73="","",VLOOKUP(A73,JAN8_DB!$A:$H,7,FALSE))</f>
      </c>
      <c r="J73" s="14">
        <f>IF(A73="","",IF(VLOOKUP(A73,JAN8_DB!$A:$H,8,FALSE)=0,"",VLOOKUP(A73,JAN8_DB!$A:$H,8,FALSE)))</f>
      </c>
      <c r="L73" s="3">
        <f t="shared" si="17"/>
      </c>
      <c r="M73" s="3">
        <f t="shared" si="18"/>
      </c>
      <c r="N73" s="3">
        <f t="shared" si="19"/>
      </c>
      <c r="O73" s="3">
        <f t="shared" si="20"/>
      </c>
      <c r="P73" s="3">
        <f t="shared" si="21"/>
      </c>
      <c r="Q73" s="3">
        <f t="shared" si="22"/>
      </c>
      <c r="R73" s="3">
        <f t="shared" si="23"/>
      </c>
      <c r="S73" s="3">
        <f t="shared" si="24"/>
      </c>
      <c r="T73" s="3">
        <f t="shared" si="25"/>
      </c>
      <c r="U73" s="3">
        <f t="shared" si="26"/>
      </c>
      <c r="V73" s="3">
        <f t="shared" si="27"/>
      </c>
      <c r="W73" s="10">
        <f t="shared" si="28"/>
      </c>
      <c r="X73" s="10" t="e">
        <f>VLOOKUP(RIGHT(LEFT(A73,5),1),'JAN_変換'!$C$2:$D$11,2,FALSE)</f>
        <v>#N/A</v>
      </c>
      <c r="Y73" s="10" t="e">
        <f>VLOOKUP(RIGHT(LEFT(A73,6),1),'JAN_変換'!$C$2:$D$11,2,FALSE)</f>
        <v>#N/A</v>
      </c>
      <c r="Z73" s="10" t="e">
        <f>VLOOKUP(RIGHT(LEFT(A73,7),1),'JAN_変換'!$C$2:$D$11,2,FALSE)</f>
        <v>#N/A</v>
      </c>
      <c r="AA73" s="10" t="e">
        <f>VLOOKUP(RIGHT(LEFT(A73,8),1),'JAN_変換'!$C$2:$D$11,2,FALSE)</f>
        <v>#N/A</v>
      </c>
      <c r="AC73" s="3" t="e">
        <f t="shared" si="29"/>
        <v>#N/A</v>
      </c>
      <c r="AD73" s="3" t="e">
        <f t="shared" si="30"/>
        <v>#VALUE!</v>
      </c>
    </row>
    <row r="74" spans="1:30" ht="24" customHeight="1">
      <c r="A74" s="13"/>
      <c r="B74" s="26">
        <f t="shared" si="16"/>
      </c>
      <c r="C74" s="27">
        <f aca="true" t="shared" si="31" ref="C74:C137">IF(A74="","",IF(S74=AD74,"-",AD74))</f>
      </c>
      <c r="D74" s="22">
        <f>IF(A74="","",VLOOKUP(A74,JAN8_DB!$A:$H,2,FALSE))</f>
      </c>
      <c r="E74" s="22">
        <f>IF(A74="","",VLOOKUP(A74,JAN8_DB!$A:$H,3,FALSE))</f>
      </c>
      <c r="F74" s="21">
        <f>IF(A74="","",VLOOKUP(A74,JAN8_DB!$A:$H,4,FALSE))</f>
      </c>
      <c r="G74" s="21">
        <f>IF(A74="","",VLOOKUP(A74,JAN8_DB!$A:$H,5,FALSE))</f>
      </c>
      <c r="H74" s="21">
        <f>IF(A74="","",VLOOKUP(A74,JAN8_DB!$A:$H,6,FALSE))</f>
      </c>
      <c r="I74" s="21">
        <f>IF(A74="","",VLOOKUP(A74,JAN8_DB!$A:$H,7,FALSE))</f>
      </c>
      <c r="J74" s="14">
        <f>IF(A74="","",IF(VLOOKUP(A74,JAN8_DB!$A:$H,8,FALSE)=0,"",VLOOKUP(A74,JAN8_DB!$A:$H,8,FALSE)))</f>
      </c>
      <c r="L74" s="3">
        <f t="shared" si="17"/>
      </c>
      <c r="M74" s="3">
        <f t="shared" si="18"/>
      </c>
      <c r="N74" s="3">
        <f t="shared" si="19"/>
      </c>
      <c r="O74" s="3">
        <f t="shared" si="20"/>
      </c>
      <c r="P74" s="3">
        <f t="shared" si="21"/>
      </c>
      <c r="Q74" s="3">
        <f t="shared" si="22"/>
      </c>
      <c r="R74" s="3">
        <f t="shared" si="23"/>
      </c>
      <c r="S74" s="3">
        <f t="shared" si="24"/>
      </c>
      <c r="T74" s="3">
        <f t="shared" si="25"/>
      </c>
      <c r="U74" s="3">
        <f t="shared" si="26"/>
      </c>
      <c r="V74" s="3">
        <f t="shared" si="27"/>
      </c>
      <c r="W74" s="10">
        <f t="shared" si="28"/>
      </c>
      <c r="X74" s="10" t="e">
        <f>VLOOKUP(RIGHT(LEFT(A74,5),1),'JAN_変換'!$C$2:$D$11,2,FALSE)</f>
        <v>#N/A</v>
      </c>
      <c r="Y74" s="10" t="e">
        <f>VLOOKUP(RIGHT(LEFT(A74,6),1),'JAN_変換'!$C$2:$D$11,2,FALSE)</f>
        <v>#N/A</v>
      </c>
      <c r="Z74" s="10" t="e">
        <f>VLOOKUP(RIGHT(LEFT(A74,7),1),'JAN_変換'!$C$2:$D$11,2,FALSE)</f>
        <v>#N/A</v>
      </c>
      <c r="AA74" s="10" t="e">
        <f>VLOOKUP(RIGHT(LEFT(A74,8),1),'JAN_変換'!$C$2:$D$11,2,FALSE)</f>
        <v>#N/A</v>
      </c>
      <c r="AC74" s="3" t="e">
        <f t="shared" si="29"/>
        <v>#N/A</v>
      </c>
      <c r="AD74" s="3" t="e">
        <f t="shared" si="30"/>
        <v>#VALUE!</v>
      </c>
    </row>
    <row r="75" spans="1:30" ht="24" customHeight="1">
      <c r="A75" s="13"/>
      <c r="B75" s="26">
        <f t="shared" si="16"/>
      </c>
      <c r="C75" s="27">
        <f t="shared" si="31"/>
      </c>
      <c r="D75" s="22">
        <f>IF(A75="","",VLOOKUP(A75,JAN8_DB!$A:$H,2,FALSE))</f>
      </c>
      <c r="E75" s="22">
        <f>IF(A75="","",VLOOKUP(A75,JAN8_DB!$A:$H,3,FALSE))</f>
      </c>
      <c r="F75" s="21">
        <f>IF(A75="","",VLOOKUP(A75,JAN8_DB!$A:$H,4,FALSE))</f>
      </c>
      <c r="G75" s="21">
        <f>IF(A75="","",VLOOKUP(A75,JAN8_DB!$A:$H,5,FALSE))</f>
      </c>
      <c r="H75" s="21">
        <f>IF(A75="","",VLOOKUP(A75,JAN8_DB!$A:$H,6,FALSE))</f>
      </c>
      <c r="I75" s="21">
        <f>IF(A75="","",VLOOKUP(A75,JAN8_DB!$A:$H,7,FALSE))</f>
      </c>
      <c r="J75" s="14">
        <f>IF(A75="","",IF(VLOOKUP(A75,JAN8_DB!$A:$H,8,FALSE)=0,"",VLOOKUP(A75,JAN8_DB!$A:$H,8,FALSE)))</f>
      </c>
      <c r="L75" s="3">
        <f t="shared" si="17"/>
      </c>
      <c r="M75" s="3">
        <f t="shared" si="18"/>
      </c>
      <c r="N75" s="3">
        <f t="shared" si="19"/>
      </c>
      <c r="O75" s="3">
        <f t="shared" si="20"/>
      </c>
      <c r="P75" s="3">
        <f t="shared" si="21"/>
      </c>
      <c r="Q75" s="3">
        <f t="shared" si="22"/>
      </c>
      <c r="R75" s="3">
        <f t="shared" si="23"/>
      </c>
      <c r="S75" s="3">
        <f t="shared" si="24"/>
      </c>
      <c r="T75" s="3">
        <f t="shared" si="25"/>
      </c>
      <c r="U75" s="3">
        <f t="shared" si="26"/>
      </c>
      <c r="V75" s="3">
        <f t="shared" si="27"/>
      </c>
      <c r="W75" s="10">
        <f t="shared" si="28"/>
      </c>
      <c r="X75" s="10" t="e">
        <f>VLOOKUP(RIGHT(LEFT(A75,5),1),'JAN_変換'!$C$2:$D$11,2,FALSE)</f>
        <v>#N/A</v>
      </c>
      <c r="Y75" s="10" t="e">
        <f>VLOOKUP(RIGHT(LEFT(A75,6),1),'JAN_変換'!$C$2:$D$11,2,FALSE)</f>
        <v>#N/A</v>
      </c>
      <c r="Z75" s="10" t="e">
        <f>VLOOKUP(RIGHT(LEFT(A75,7),1),'JAN_変換'!$C$2:$D$11,2,FALSE)</f>
        <v>#N/A</v>
      </c>
      <c r="AA75" s="10" t="e">
        <f>VLOOKUP(RIGHT(LEFT(A75,8),1),'JAN_変換'!$C$2:$D$11,2,FALSE)</f>
        <v>#N/A</v>
      </c>
      <c r="AC75" s="3" t="e">
        <f t="shared" si="29"/>
        <v>#N/A</v>
      </c>
      <c r="AD75" s="3" t="e">
        <f t="shared" si="30"/>
        <v>#VALUE!</v>
      </c>
    </row>
    <row r="76" spans="1:30" ht="24" customHeight="1">
      <c r="A76" s="13"/>
      <c r="B76" s="26">
        <f t="shared" si="16"/>
      </c>
      <c r="C76" s="27">
        <f t="shared" si="31"/>
      </c>
      <c r="D76" s="22">
        <f>IF(A76="","",VLOOKUP(A76,JAN8_DB!$A:$H,2,FALSE))</f>
      </c>
      <c r="E76" s="22">
        <f>IF(A76="","",VLOOKUP(A76,JAN8_DB!$A:$H,3,FALSE))</f>
      </c>
      <c r="F76" s="21">
        <f>IF(A76="","",VLOOKUP(A76,JAN8_DB!$A:$H,4,FALSE))</f>
      </c>
      <c r="G76" s="21">
        <f>IF(A76="","",VLOOKUP(A76,JAN8_DB!$A:$H,5,FALSE))</f>
      </c>
      <c r="H76" s="21">
        <f>IF(A76="","",VLOOKUP(A76,JAN8_DB!$A:$H,6,FALSE))</f>
      </c>
      <c r="I76" s="21">
        <f>IF(A76="","",VLOOKUP(A76,JAN8_DB!$A:$H,7,FALSE))</f>
      </c>
      <c r="J76" s="14">
        <f>IF(A76="","",IF(VLOOKUP(A76,JAN8_DB!$A:$H,8,FALSE)=0,"",VLOOKUP(A76,JAN8_DB!$A:$H,8,FALSE)))</f>
      </c>
      <c r="L76" s="3">
        <f t="shared" si="17"/>
      </c>
      <c r="M76" s="3">
        <f t="shared" si="18"/>
      </c>
      <c r="N76" s="3">
        <f t="shared" si="19"/>
      </c>
      <c r="O76" s="3">
        <f t="shared" si="20"/>
      </c>
      <c r="P76" s="3">
        <f t="shared" si="21"/>
      </c>
      <c r="Q76" s="3">
        <f t="shared" si="22"/>
      </c>
      <c r="R76" s="3">
        <f t="shared" si="23"/>
      </c>
      <c r="S76" s="3">
        <f t="shared" si="24"/>
      </c>
      <c r="T76" s="3">
        <f t="shared" si="25"/>
      </c>
      <c r="U76" s="3">
        <f t="shared" si="26"/>
      </c>
      <c r="V76" s="3">
        <f t="shared" si="27"/>
      </c>
      <c r="W76" s="10">
        <f t="shared" si="28"/>
      </c>
      <c r="X76" s="10" t="e">
        <f>VLOOKUP(RIGHT(LEFT(A76,5),1),'JAN_変換'!$C$2:$D$11,2,FALSE)</f>
        <v>#N/A</v>
      </c>
      <c r="Y76" s="10" t="e">
        <f>VLOOKUP(RIGHT(LEFT(A76,6),1),'JAN_変換'!$C$2:$D$11,2,FALSE)</f>
        <v>#N/A</v>
      </c>
      <c r="Z76" s="10" t="e">
        <f>VLOOKUP(RIGHT(LEFT(A76,7),1),'JAN_変換'!$C$2:$D$11,2,FALSE)</f>
        <v>#N/A</v>
      </c>
      <c r="AA76" s="10" t="e">
        <f>VLOOKUP(RIGHT(LEFT(A76,8),1),'JAN_変換'!$C$2:$D$11,2,FALSE)</f>
        <v>#N/A</v>
      </c>
      <c r="AC76" s="3" t="e">
        <f t="shared" si="29"/>
        <v>#N/A</v>
      </c>
      <c r="AD76" s="3" t="e">
        <f t="shared" si="30"/>
        <v>#VALUE!</v>
      </c>
    </row>
    <row r="77" spans="1:30" ht="24" customHeight="1">
      <c r="A77" s="13"/>
      <c r="B77" s="26">
        <f t="shared" si="16"/>
      </c>
      <c r="C77" s="27">
        <f t="shared" si="31"/>
      </c>
      <c r="D77" s="22">
        <f>IF(A77="","",VLOOKUP(A77,JAN8_DB!$A:$H,2,FALSE))</f>
      </c>
      <c r="E77" s="22">
        <f>IF(A77="","",VLOOKUP(A77,JAN8_DB!$A:$H,3,FALSE))</f>
      </c>
      <c r="F77" s="21">
        <f>IF(A77="","",VLOOKUP(A77,JAN8_DB!$A:$H,4,FALSE))</f>
      </c>
      <c r="G77" s="21">
        <f>IF(A77="","",VLOOKUP(A77,JAN8_DB!$A:$H,5,FALSE))</f>
      </c>
      <c r="H77" s="21">
        <f>IF(A77="","",VLOOKUP(A77,JAN8_DB!$A:$H,6,FALSE))</f>
      </c>
      <c r="I77" s="21">
        <f>IF(A77="","",VLOOKUP(A77,JAN8_DB!$A:$H,7,FALSE))</f>
      </c>
      <c r="J77" s="14">
        <f>IF(A77="","",IF(VLOOKUP(A77,JAN8_DB!$A:$H,8,FALSE)=0,"",VLOOKUP(A77,JAN8_DB!$A:$H,8,FALSE)))</f>
      </c>
      <c r="L77" s="3">
        <f t="shared" si="17"/>
      </c>
      <c r="M77" s="3">
        <f t="shared" si="18"/>
      </c>
      <c r="N77" s="3">
        <f t="shared" si="19"/>
      </c>
      <c r="O77" s="3">
        <f t="shared" si="20"/>
      </c>
      <c r="P77" s="3">
        <f t="shared" si="21"/>
      </c>
      <c r="Q77" s="3">
        <f t="shared" si="22"/>
      </c>
      <c r="R77" s="3">
        <f t="shared" si="23"/>
      </c>
      <c r="S77" s="3">
        <f t="shared" si="24"/>
      </c>
      <c r="T77" s="3">
        <f t="shared" si="25"/>
      </c>
      <c r="U77" s="3">
        <f t="shared" si="26"/>
      </c>
      <c r="V77" s="3">
        <f t="shared" si="27"/>
      </c>
      <c r="W77" s="10">
        <f t="shared" si="28"/>
      </c>
      <c r="X77" s="10" t="e">
        <f>VLOOKUP(RIGHT(LEFT(A77,5),1),'JAN_変換'!$C$2:$D$11,2,FALSE)</f>
        <v>#N/A</v>
      </c>
      <c r="Y77" s="10" t="e">
        <f>VLOOKUP(RIGHT(LEFT(A77,6),1),'JAN_変換'!$C$2:$D$11,2,FALSE)</f>
        <v>#N/A</v>
      </c>
      <c r="Z77" s="10" t="e">
        <f>VLOOKUP(RIGHT(LEFT(A77,7),1),'JAN_変換'!$C$2:$D$11,2,FALSE)</f>
        <v>#N/A</v>
      </c>
      <c r="AA77" s="10" t="e">
        <f>VLOOKUP(RIGHT(LEFT(A77,8),1),'JAN_変換'!$C$2:$D$11,2,FALSE)</f>
        <v>#N/A</v>
      </c>
      <c r="AC77" s="3" t="e">
        <f t="shared" si="29"/>
        <v>#N/A</v>
      </c>
      <c r="AD77" s="3" t="e">
        <f t="shared" si="30"/>
        <v>#VALUE!</v>
      </c>
    </row>
    <row r="78" spans="1:30" ht="24" customHeight="1">
      <c r="A78" s="13"/>
      <c r="B78" s="26">
        <f t="shared" si="16"/>
      </c>
      <c r="C78" s="27">
        <f t="shared" si="31"/>
      </c>
      <c r="D78" s="22">
        <f>IF(A78="","",VLOOKUP(A78,JAN8_DB!$A:$H,2,FALSE))</f>
      </c>
      <c r="E78" s="22">
        <f>IF(A78="","",VLOOKUP(A78,JAN8_DB!$A:$H,3,FALSE))</f>
      </c>
      <c r="F78" s="21">
        <f>IF(A78="","",VLOOKUP(A78,JAN8_DB!$A:$H,4,FALSE))</f>
      </c>
      <c r="G78" s="21">
        <f>IF(A78="","",VLOOKUP(A78,JAN8_DB!$A:$H,5,FALSE))</f>
      </c>
      <c r="H78" s="21">
        <f>IF(A78="","",VLOOKUP(A78,JAN8_DB!$A:$H,6,FALSE))</f>
      </c>
      <c r="I78" s="21">
        <f>IF(A78="","",VLOOKUP(A78,JAN8_DB!$A:$H,7,FALSE))</f>
      </c>
      <c r="J78" s="14">
        <f>IF(A78="","",IF(VLOOKUP(A78,JAN8_DB!$A:$H,8,FALSE)=0,"",VLOOKUP(A78,JAN8_DB!$A:$H,8,FALSE)))</f>
      </c>
      <c r="L78" s="3">
        <f t="shared" si="17"/>
      </c>
      <c r="M78" s="3">
        <f t="shared" si="18"/>
      </c>
      <c r="N78" s="3">
        <f t="shared" si="19"/>
      </c>
      <c r="O78" s="3">
        <f t="shared" si="20"/>
      </c>
      <c r="P78" s="3">
        <f t="shared" si="21"/>
      </c>
      <c r="Q78" s="3">
        <f t="shared" si="22"/>
      </c>
      <c r="R78" s="3">
        <f t="shared" si="23"/>
      </c>
      <c r="S78" s="3">
        <f t="shared" si="24"/>
      </c>
      <c r="T78" s="3">
        <f t="shared" si="25"/>
      </c>
      <c r="U78" s="3">
        <f t="shared" si="26"/>
      </c>
      <c r="V78" s="3">
        <f t="shared" si="27"/>
      </c>
      <c r="W78" s="10">
        <f t="shared" si="28"/>
      </c>
      <c r="X78" s="10" t="e">
        <f>VLOOKUP(RIGHT(LEFT(A78,5),1),'JAN_変換'!$C$2:$D$11,2,FALSE)</f>
        <v>#N/A</v>
      </c>
      <c r="Y78" s="10" t="e">
        <f>VLOOKUP(RIGHT(LEFT(A78,6),1),'JAN_変換'!$C$2:$D$11,2,FALSE)</f>
        <v>#N/A</v>
      </c>
      <c r="Z78" s="10" t="e">
        <f>VLOOKUP(RIGHT(LEFT(A78,7),1),'JAN_変換'!$C$2:$D$11,2,FALSE)</f>
        <v>#N/A</v>
      </c>
      <c r="AA78" s="10" t="e">
        <f>VLOOKUP(RIGHT(LEFT(A78,8),1),'JAN_変換'!$C$2:$D$11,2,FALSE)</f>
        <v>#N/A</v>
      </c>
      <c r="AC78" s="3" t="e">
        <f t="shared" si="29"/>
        <v>#N/A</v>
      </c>
      <c r="AD78" s="3" t="e">
        <f t="shared" si="30"/>
        <v>#VALUE!</v>
      </c>
    </row>
    <row r="79" spans="1:30" ht="24" customHeight="1">
      <c r="A79" s="13"/>
      <c r="B79" s="26">
        <f t="shared" si="16"/>
      </c>
      <c r="C79" s="27">
        <f t="shared" si="31"/>
      </c>
      <c r="D79" s="22">
        <f>IF(A79="","",VLOOKUP(A79,JAN8_DB!$A:$H,2,FALSE))</f>
      </c>
      <c r="E79" s="22">
        <f>IF(A79="","",VLOOKUP(A79,JAN8_DB!$A:$H,3,FALSE))</f>
      </c>
      <c r="F79" s="21">
        <f>IF(A79="","",VLOOKUP(A79,JAN8_DB!$A:$H,4,FALSE))</f>
      </c>
      <c r="G79" s="21">
        <f>IF(A79="","",VLOOKUP(A79,JAN8_DB!$A:$H,5,FALSE))</f>
      </c>
      <c r="H79" s="21">
        <f>IF(A79="","",VLOOKUP(A79,JAN8_DB!$A:$H,6,FALSE))</f>
      </c>
      <c r="I79" s="21">
        <f>IF(A79="","",VLOOKUP(A79,JAN8_DB!$A:$H,7,FALSE))</f>
      </c>
      <c r="J79" s="14">
        <f>IF(A79="","",IF(VLOOKUP(A79,JAN8_DB!$A:$H,8,FALSE)=0,"",VLOOKUP(A79,JAN8_DB!$A:$H,8,FALSE)))</f>
      </c>
      <c r="L79" s="3">
        <f t="shared" si="17"/>
      </c>
      <c r="M79" s="3">
        <f t="shared" si="18"/>
      </c>
      <c r="N79" s="3">
        <f t="shared" si="19"/>
      </c>
      <c r="O79" s="3">
        <f t="shared" si="20"/>
      </c>
      <c r="P79" s="3">
        <f t="shared" si="21"/>
      </c>
      <c r="Q79" s="3">
        <f t="shared" si="22"/>
      </c>
      <c r="R79" s="3">
        <f t="shared" si="23"/>
      </c>
      <c r="S79" s="3">
        <f t="shared" si="24"/>
      </c>
      <c r="T79" s="3">
        <f t="shared" si="25"/>
      </c>
      <c r="U79" s="3">
        <f t="shared" si="26"/>
      </c>
      <c r="V79" s="3">
        <f t="shared" si="27"/>
      </c>
      <c r="W79" s="10">
        <f t="shared" si="28"/>
      </c>
      <c r="X79" s="10" t="e">
        <f>VLOOKUP(RIGHT(LEFT(A79,5),1),'JAN_変換'!$C$2:$D$11,2,FALSE)</f>
        <v>#N/A</v>
      </c>
      <c r="Y79" s="10" t="e">
        <f>VLOOKUP(RIGHT(LEFT(A79,6),1),'JAN_変換'!$C$2:$D$11,2,FALSE)</f>
        <v>#N/A</v>
      </c>
      <c r="Z79" s="10" t="e">
        <f>VLOOKUP(RIGHT(LEFT(A79,7),1),'JAN_変換'!$C$2:$D$11,2,FALSE)</f>
        <v>#N/A</v>
      </c>
      <c r="AA79" s="10" t="e">
        <f>VLOOKUP(RIGHT(LEFT(A79,8),1),'JAN_変換'!$C$2:$D$11,2,FALSE)</f>
        <v>#N/A</v>
      </c>
      <c r="AC79" s="3" t="e">
        <f t="shared" si="29"/>
        <v>#N/A</v>
      </c>
      <c r="AD79" s="3" t="e">
        <f t="shared" si="30"/>
        <v>#VALUE!</v>
      </c>
    </row>
    <row r="80" spans="1:30" ht="24" customHeight="1">
      <c r="A80" s="13"/>
      <c r="B80" s="26">
        <f t="shared" si="16"/>
      </c>
      <c r="C80" s="27">
        <f t="shared" si="31"/>
      </c>
      <c r="D80" s="22">
        <f>IF(A80="","",VLOOKUP(A80,JAN8_DB!$A:$H,2,FALSE))</f>
      </c>
      <c r="E80" s="22">
        <f>IF(A80="","",VLOOKUP(A80,JAN8_DB!$A:$H,3,FALSE))</f>
      </c>
      <c r="F80" s="21">
        <f>IF(A80="","",VLOOKUP(A80,JAN8_DB!$A:$H,4,FALSE))</f>
      </c>
      <c r="G80" s="21">
        <f>IF(A80="","",VLOOKUP(A80,JAN8_DB!$A:$H,5,FALSE))</f>
      </c>
      <c r="H80" s="21">
        <f>IF(A80="","",VLOOKUP(A80,JAN8_DB!$A:$H,6,FALSE))</f>
      </c>
      <c r="I80" s="21">
        <f>IF(A80="","",VLOOKUP(A80,JAN8_DB!$A:$H,7,FALSE))</f>
      </c>
      <c r="J80" s="14">
        <f>IF(A80="","",IF(VLOOKUP(A80,JAN8_DB!$A:$H,8,FALSE)=0,"",VLOOKUP(A80,JAN8_DB!$A:$H,8,FALSE)))</f>
      </c>
      <c r="L80" s="3">
        <f t="shared" si="17"/>
      </c>
      <c r="M80" s="3">
        <f t="shared" si="18"/>
      </c>
      <c r="N80" s="3">
        <f t="shared" si="19"/>
      </c>
      <c r="O80" s="3">
        <f t="shared" si="20"/>
      </c>
      <c r="P80" s="3">
        <f t="shared" si="21"/>
      </c>
      <c r="Q80" s="3">
        <f t="shared" si="22"/>
      </c>
      <c r="R80" s="3">
        <f t="shared" si="23"/>
      </c>
      <c r="S80" s="3">
        <f t="shared" si="24"/>
      </c>
      <c r="T80" s="3">
        <f t="shared" si="25"/>
      </c>
      <c r="U80" s="3">
        <f t="shared" si="26"/>
      </c>
      <c r="V80" s="3">
        <f t="shared" si="27"/>
      </c>
      <c r="W80" s="10">
        <f t="shared" si="28"/>
      </c>
      <c r="X80" s="10" t="e">
        <f>VLOOKUP(RIGHT(LEFT(A80,5),1),'JAN_変換'!$C$2:$D$11,2,FALSE)</f>
        <v>#N/A</v>
      </c>
      <c r="Y80" s="10" t="e">
        <f>VLOOKUP(RIGHT(LEFT(A80,6),1),'JAN_変換'!$C$2:$D$11,2,FALSE)</f>
        <v>#N/A</v>
      </c>
      <c r="Z80" s="10" t="e">
        <f>VLOOKUP(RIGHT(LEFT(A80,7),1),'JAN_変換'!$C$2:$D$11,2,FALSE)</f>
        <v>#N/A</v>
      </c>
      <c r="AA80" s="10" t="e">
        <f>VLOOKUP(RIGHT(LEFT(A80,8),1),'JAN_変換'!$C$2:$D$11,2,FALSE)</f>
        <v>#N/A</v>
      </c>
      <c r="AC80" s="3" t="e">
        <f t="shared" si="29"/>
        <v>#N/A</v>
      </c>
      <c r="AD80" s="3" t="e">
        <f t="shared" si="30"/>
        <v>#VALUE!</v>
      </c>
    </row>
    <row r="81" spans="1:30" ht="24" customHeight="1">
      <c r="A81" s="13"/>
      <c r="B81" s="26">
        <f t="shared" si="16"/>
      </c>
      <c r="C81" s="27">
        <f t="shared" si="31"/>
      </c>
      <c r="D81" s="22">
        <f>IF(A81="","",VLOOKUP(A81,JAN8_DB!$A:$H,2,FALSE))</f>
      </c>
      <c r="E81" s="22">
        <f>IF(A81="","",VLOOKUP(A81,JAN8_DB!$A:$H,3,FALSE))</f>
      </c>
      <c r="F81" s="21">
        <f>IF(A81="","",VLOOKUP(A81,JAN8_DB!$A:$H,4,FALSE))</f>
      </c>
      <c r="G81" s="21">
        <f>IF(A81="","",VLOOKUP(A81,JAN8_DB!$A:$H,5,FALSE))</f>
      </c>
      <c r="H81" s="21">
        <f>IF(A81="","",VLOOKUP(A81,JAN8_DB!$A:$H,6,FALSE))</f>
      </c>
      <c r="I81" s="21">
        <f>IF(A81="","",VLOOKUP(A81,JAN8_DB!$A:$H,7,FALSE))</f>
      </c>
      <c r="J81" s="14">
        <f>IF(A81="","",IF(VLOOKUP(A81,JAN8_DB!$A:$H,8,FALSE)=0,"",VLOOKUP(A81,JAN8_DB!$A:$H,8,FALSE)))</f>
      </c>
      <c r="L81" s="3">
        <f t="shared" si="17"/>
      </c>
      <c r="M81" s="3">
        <f t="shared" si="18"/>
      </c>
      <c r="N81" s="3">
        <f t="shared" si="19"/>
      </c>
      <c r="O81" s="3">
        <f t="shared" si="20"/>
      </c>
      <c r="P81" s="3">
        <f t="shared" si="21"/>
      </c>
      <c r="Q81" s="3">
        <f t="shared" si="22"/>
      </c>
      <c r="R81" s="3">
        <f t="shared" si="23"/>
      </c>
      <c r="S81" s="3">
        <f t="shared" si="24"/>
      </c>
      <c r="T81" s="3">
        <f t="shared" si="25"/>
      </c>
      <c r="U81" s="3">
        <f t="shared" si="26"/>
      </c>
      <c r="V81" s="3">
        <f t="shared" si="27"/>
      </c>
      <c r="W81" s="10">
        <f t="shared" si="28"/>
      </c>
      <c r="X81" s="10" t="e">
        <f>VLOOKUP(RIGHT(LEFT(A81,5),1),'JAN_変換'!$C$2:$D$11,2,FALSE)</f>
        <v>#N/A</v>
      </c>
      <c r="Y81" s="10" t="e">
        <f>VLOOKUP(RIGHT(LEFT(A81,6),1),'JAN_変換'!$C$2:$D$11,2,FALSE)</f>
        <v>#N/A</v>
      </c>
      <c r="Z81" s="10" t="e">
        <f>VLOOKUP(RIGHT(LEFT(A81,7),1),'JAN_変換'!$C$2:$D$11,2,FALSE)</f>
        <v>#N/A</v>
      </c>
      <c r="AA81" s="10" t="e">
        <f>VLOOKUP(RIGHT(LEFT(A81,8),1),'JAN_変換'!$C$2:$D$11,2,FALSE)</f>
        <v>#N/A</v>
      </c>
      <c r="AC81" s="3" t="e">
        <f t="shared" si="29"/>
        <v>#N/A</v>
      </c>
      <c r="AD81" s="3" t="e">
        <f t="shared" si="30"/>
        <v>#VALUE!</v>
      </c>
    </row>
    <row r="82" spans="1:30" ht="24" customHeight="1">
      <c r="A82" s="13"/>
      <c r="B82" s="26">
        <f t="shared" si="16"/>
      </c>
      <c r="C82" s="27">
        <f t="shared" si="31"/>
      </c>
      <c r="D82" s="22">
        <f>IF(A82="","",VLOOKUP(A82,JAN8_DB!$A:$H,2,FALSE))</f>
      </c>
      <c r="E82" s="22">
        <f>IF(A82="","",VLOOKUP(A82,JAN8_DB!$A:$H,3,FALSE))</f>
      </c>
      <c r="F82" s="21">
        <f>IF(A82="","",VLOOKUP(A82,JAN8_DB!$A:$H,4,FALSE))</f>
      </c>
      <c r="G82" s="21">
        <f>IF(A82="","",VLOOKUP(A82,JAN8_DB!$A:$H,5,FALSE))</f>
      </c>
      <c r="H82" s="21">
        <f>IF(A82="","",VLOOKUP(A82,JAN8_DB!$A:$H,6,FALSE))</f>
      </c>
      <c r="I82" s="21">
        <f>IF(A82="","",VLOOKUP(A82,JAN8_DB!$A:$H,7,FALSE))</f>
      </c>
      <c r="J82" s="14">
        <f>IF(A82="","",IF(VLOOKUP(A82,JAN8_DB!$A:$H,8,FALSE)=0,"",VLOOKUP(A82,JAN8_DB!$A:$H,8,FALSE)))</f>
      </c>
      <c r="L82" s="3">
        <f t="shared" si="17"/>
      </c>
      <c r="M82" s="3">
        <f t="shared" si="18"/>
      </c>
      <c r="N82" s="3">
        <f t="shared" si="19"/>
      </c>
      <c r="O82" s="3">
        <f t="shared" si="20"/>
      </c>
      <c r="P82" s="3">
        <f t="shared" si="21"/>
      </c>
      <c r="Q82" s="3">
        <f t="shared" si="22"/>
      </c>
      <c r="R82" s="3">
        <f t="shared" si="23"/>
      </c>
      <c r="S82" s="3">
        <f t="shared" si="24"/>
      </c>
      <c r="T82" s="3">
        <f t="shared" si="25"/>
      </c>
      <c r="U82" s="3">
        <f t="shared" si="26"/>
      </c>
      <c r="V82" s="3">
        <f t="shared" si="27"/>
      </c>
      <c r="W82" s="10">
        <f t="shared" si="28"/>
      </c>
      <c r="X82" s="10" t="e">
        <f>VLOOKUP(RIGHT(LEFT(A82,5),1),'JAN_変換'!$C$2:$D$11,2,FALSE)</f>
        <v>#N/A</v>
      </c>
      <c r="Y82" s="10" t="e">
        <f>VLOOKUP(RIGHT(LEFT(A82,6),1),'JAN_変換'!$C$2:$D$11,2,FALSE)</f>
        <v>#N/A</v>
      </c>
      <c r="Z82" s="10" t="e">
        <f>VLOOKUP(RIGHT(LEFT(A82,7),1),'JAN_変換'!$C$2:$D$11,2,FALSE)</f>
        <v>#N/A</v>
      </c>
      <c r="AA82" s="10" t="e">
        <f>VLOOKUP(RIGHT(LEFT(A82,8),1),'JAN_変換'!$C$2:$D$11,2,FALSE)</f>
        <v>#N/A</v>
      </c>
      <c r="AC82" s="3" t="e">
        <f t="shared" si="29"/>
        <v>#N/A</v>
      </c>
      <c r="AD82" s="3" t="e">
        <f t="shared" si="30"/>
        <v>#VALUE!</v>
      </c>
    </row>
    <row r="83" spans="1:30" ht="24" customHeight="1">
      <c r="A83" s="13"/>
      <c r="B83" s="26">
        <f t="shared" si="16"/>
      </c>
      <c r="C83" s="27">
        <f t="shared" si="31"/>
      </c>
      <c r="D83" s="22">
        <f>IF(A83="","",VLOOKUP(A83,JAN8_DB!$A:$H,2,FALSE))</f>
      </c>
      <c r="E83" s="22">
        <f>IF(A83="","",VLOOKUP(A83,JAN8_DB!$A:$H,3,FALSE))</f>
      </c>
      <c r="F83" s="21">
        <f>IF(A83="","",VLOOKUP(A83,JAN8_DB!$A:$H,4,FALSE))</f>
      </c>
      <c r="G83" s="21">
        <f>IF(A83="","",VLOOKUP(A83,JAN8_DB!$A:$H,5,FALSE))</f>
      </c>
      <c r="H83" s="21">
        <f>IF(A83="","",VLOOKUP(A83,JAN8_DB!$A:$H,6,FALSE))</f>
      </c>
      <c r="I83" s="21">
        <f>IF(A83="","",VLOOKUP(A83,JAN8_DB!$A:$H,7,FALSE))</f>
      </c>
      <c r="J83" s="14">
        <f>IF(A83="","",IF(VLOOKUP(A83,JAN8_DB!$A:$H,8,FALSE)=0,"",VLOOKUP(A83,JAN8_DB!$A:$H,8,FALSE)))</f>
      </c>
      <c r="L83" s="3">
        <f t="shared" si="17"/>
      </c>
      <c r="M83" s="3">
        <f t="shared" si="18"/>
      </c>
      <c r="N83" s="3">
        <f t="shared" si="19"/>
      </c>
      <c r="O83" s="3">
        <f t="shared" si="20"/>
      </c>
      <c r="P83" s="3">
        <f t="shared" si="21"/>
      </c>
      <c r="Q83" s="3">
        <f t="shared" si="22"/>
      </c>
      <c r="R83" s="3">
        <f t="shared" si="23"/>
      </c>
      <c r="S83" s="3">
        <f t="shared" si="24"/>
      </c>
      <c r="T83" s="3">
        <f t="shared" si="25"/>
      </c>
      <c r="U83" s="3">
        <f t="shared" si="26"/>
      </c>
      <c r="V83" s="3">
        <f t="shared" si="27"/>
      </c>
      <c r="W83" s="10">
        <f t="shared" si="28"/>
      </c>
      <c r="X83" s="10" t="e">
        <f>VLOOKUP(RIGHT(LEFT(A83,5),1),'JAN_変換'!$C$2:$D$11,2,FALSE)</f>
        <v>#N/A</v>
      </c>
      <c r="Y83" s="10" t="e">
        <f>VLOOKUP(RIGHT(LEFT(A83,6),1),'JAN_変換'!$C$2:$D$11,2,FALSE)</f>
        <v>#N/A</v>
      </c>
      <c r="Z83" s="10" t="e">
        <f>VLOOKUP(RIGHT(LEFT(A83,7),1),'JAN_変換'!$C$2:$D$11,2,FALSE)</f>
        <v>#N/A</v>
      </c>
      <c r="AA83" s="10" t="e">
        <f>VLOOKUP(RIGHT(LEFT(A83,8),1),'JAN_変換'!$C$2:$D$11,2,FALSE)</f>
        <v>#N/A</v>
      </c>
      <c r="AC83" s="3" t="e">
        <f t="shared" si="29"/>
        <v>#N/A</v>
      </c>
      <c r="AD83" s="3" t="e">
        <f t="shared" si="30"/>
        <v>#VALUE!</v>
      </c>
    </row>
    <row r="84" spans="1:30" ht="24" customHeight="1">
      <c r="A84" s="13"/>
      <c r="B84" s="26">
        <f t="shared" si="16"/>
      </c>
      <c r="C84" s="27">
        <f t="shared" si="31"/>
      </c>
      <c r="D84" s="22">
        <f>IF(A84="","",VLOOKUP(A84,JAN8_DB!$A:$H,2,FALSE))</f>
      </c>
      <c r="E84" s="22">
        <f>IF(A84="","",VLOOKUP(A84,JAN8_DB!$A:$H,3,FALSE))</f>
      </c>
      <c r="F84" s="21">
        <f>IF(A84="","",VLOOKUP(A84,JAN8_DB!$A:$H,4,FALSE))</f>
      </c>
      <c r="G84" s="21">
        <f>IF(A84="","",VLOOKUP(A84,JAN8_DB!$A:$H,5,FALSE))</f>
      </c>
      <c r="H84" s="21">
        <f>IF(A84="","",VLOOKUP(A84,JAN8_DB!$A:$H,6,FALSE))</f>
      </c>
      <c r="I84" s="21">
        <f>IF(A84="","",VLOOKUP(A84,JAN8_DB!$A:$H,7,FALSE))</f>
      </c>
      <c r="J84" s="14">
        <f>IF(A84="","",IF(VLOOKUP(A84,JAN8_DB!$A:$H,8,FALSE)=0,"",VLOOKUP(A84,JAN8_DB!$A:$H,8,FALSE)))</f>
      </c>
      <c r="L84" s="3">
        <f t="shared" si="17"/>
      </c>
      <c r="M84" s="3">
        <f t="shared" si="18"/>
      </c>
      <c r="N84" s="3">
        <f t="shared" si="19"/>
      </c>
      <c r="O84" s="3">
        <f t="shared" si="20"/>
      </c>
      <c r="P84" s="3">
        <f t="shared" si="21"/>
      </c>
      <c r="Q84" s="3">
        <f t="shared" si="22"/>
      </c>
      <c r="R84" s="3">
        <f t="shared" si="23"/>
      </c>
      <c r="S84" s="3">
        <f t="shared" si="24"/>
      </c>
      <c r="T84" s="3">
        <f t="shared" si="25"/>
      </c>
      <c r="U84" s="3">
        <f t="shared" si="26"/>
      </c>
      <c r="V84" s="3">
        <f t="shared" si="27"/>
      </c>
      <c r="W84" s="10">
        <f t="shared" si="28"/>
      </c>
      <c r="X84" s="10" t="e">
        <f>VLOOKUP(RIGHT(LEFT(A84,5),1),'JAN_変換'!$C$2:$D$11,2,FALSE)</f>
        <v>#N/A</v>
      </c>
      <c r="Y84" s="10" t="e">
        <f>VLOOKUP(RIGHT(LEFT(A84,6),1),'JAN_変換'!$C$2:$D$11,2,FALSE)</f>
        <v>#N/A</v>
      </c>
      <c r="Z84" s="10" t="e">
        <f>VLOOKUP(RIGHT(LEFT(A84,7),1),'JAN_変換'!$C$2:$D$11,2,FALSE)</f>
        <v>#N/A</v>
      </c>
      <c r="AA84" s="10" t="e">
        <f>VLOOKUP(RIGHT(LEFT(A84,8),1),'JAN_変換'!$C$2:$D$11,2,FALSE)</f>
        <v>#N/A</v>
      </c>
      <c r="AC84" s="3" t="e">
        <f t="shared" si="29"/>
        <v>#N/A</v>
      </c>
      <c r="AD84" s="3" t="e">
        <f t="shared" si="30"/>
        <v>#VALUE!</v>
      </c>
    </row>
    <row r="85" spans="1:30" ht="24" customHeight="1">
      <c r="A85" s="13"/>
      <c r="B85" s="26">
        <f t="shared" si="16"/>
      </c>
      <c r="C85" s="27">
        <f t="shared" si="31"/>
      </c>
      <c r="D85" s="22">
        <f>IF(A85="","",VLOOKUP(A85,JAN8_DB!$A:$H,2,FALSE))</f>
      </c>
      <c r="E85" s="22">
        <f>IF(A85="","",VLOOKUP(A85,JAN8_DB!$A:$H,3,FALSE))</f>
      </c>
      <c r="F85" s="21">
        <f>IF(A85="","",VLOOKUP(A85,JAN8_DB!$A:$H,4,FALSE))</f>
      </c>
      <c r="G85" s="21">
        <f>IF(A85="","",VLOOKUP(A85,JAN8_DB!$A:$H,5,FALSE))</f>
      </c>
      <c r="H85" s="21">
        <f>IF(A85="","",VLOOKUP(A85,JAN8_DB!$A:$H,6,FALSE))</f>
      </c>
      <c r="I85" s="21">
        <f>IF(A85="","",VLOOKUP(A85,JAN8_DB!$A:$H,7,FALSE))</f>
      </c>
      <c r="J85" s="14">
        <f>IF(A85="","",IF(VLOOKUP(A85,JAN8_DB!$A:$H,8,FALSE)=0,"",VLOOKUP(A85,JAN8_DB!$A:$H,8,FALSE)))</f>
      </c>
      <c r="L85" s="3">
        <f t="shared" si="17"/>
      </c>
      <c r="M85" s="3">
        <f t="shared" si="18"/>
      </c>
      <c r="N85" s="3">
        <f t="shared" si="19"/>
      </c>
      <c r="O85" s="3">
        <f t="shared" si="20"/>
      </c>
      <c r="P85" s="3">
        <f t="shared" si="21"/>
      </c>
      <c r="Q85" s="3">
        <f t="shared" si="22"/>
      </c>
      <c r="R85" s="3">
        <f t="shared" si="23"/>
      </c>
      <c r="S85" s="3">
        <f t="shared" si="24"/>
      </c>
      <c r="T85" s="3">
        <f t="shared" si="25"/>
      </c>
      <c r="U85" s="3">
        <f t="shared" si="26"/>
      </c>
      <c r="V85" s="3">
        <f t="shared" si="27"/>
      </c>
      <c r="W85" s="10">
        <f t="shared" si="28"/>
      </c>
      <c r="X85" s="10" t="e">
        <f>VLOOKUP(RIGHT(LEFT(A85,5),1),'JAN_変換'!$C$2:$D$11,2,FALSE)</f>
        <v>#N/A</v>
      </c>
      <c r="Y85" s="10" t="e">
        <f>VLOOKUP(RIGHT(LEFT(A85,6),1),'JAN_変換'!$C$2:$D$11,2,FALSE)</f>
        <v>#N/A</v>
      </c>
      <c r="Z85" s="10" t="e">
        <f>VLOOKUP(RIGHT(LEFT(A85,7),1),'JAN_変換'!$C$2:$D$11,2,FALSE)</f>
        <v>#N/A</v>
      </c>
      <c r="AA85" s="10" t="e">
        <f>VLOOKUP(RIGHT(LEFT(A85,8),1),'JAN_変換'!$C$2:$D$11,2,FALSE)</f>
        <v>#N/A</v>
      </c>
      <c r="AC85" s="3" t="e">
        <f t="shared" si="29"/>
        <v>#N/A</v>
      </c>
      <c r="AD85" s="3" t="e">
        <f t="shared" si="30"/>
        <v>#VALUE!</v>
      </c>
    </row>
    <row r="86" spans="1:30" ht="24" customHeight="1">
      <c r="A86" s="13"/>
      <c r="B86" s="26">
        <f t="shared" si="16"/>
      </c>
      <c r="C86" s="27">
        <f t="shared" si="31"/>
      </c>
      <c r="D86" s="22">
        <f>IF(A86="","",VLOOKUP(A86,JAN8_DB!$A:$H,2,FALSE))</f>
      </c>
      <c r="E86" s="22">
        <f>IF(A86="","",VLOOKUP(A86,JAN8_DB!$A:$H,3,FALSE))</f>
      </c>
      <c r="F86" s="21">
        <f>IF(A86="","",VLOOKUP(A86,JAN8_DB!$A:$H,4,FALSE))</f>
      </c>
      <c r="G86" s="21">
        <f>IF(A86="","",VLOOKUP(A86,JAN8_DB!$A:$H,5,FALSE))</f>
      </c>
      <c r="H86" s="21">
        <f>IF(A86="","",VLOOKUP(A86,JAN8_DB!$A:$H,6,FALSE))</f>
      </c>
      <c r="I86" s="21">
        <f>IF(A86="","",VLOOKUP(A86,JAN8_DB!$A:$H,7,FALSE))</f>
      </c>
      <c r="J86" s="14">
        <f>IF(A86="","",IF(VLOOKUP(A86,JAN8_DB!$A:$H,8,FALSE)=0,"",VLOOKUP(A86,JAN8_DB!$A:$H,8,FALSE)))</f>
      </c>
      <c r="L86" s="3">
        <f t="shared" si="17"/>
      </c>
      <c r="M86" s="3">
        <f t="shared" si="18"/>
      </c>
      <c r="N86" s="3">
        <f t="shared" si="19"/>
      </c>
      <c r="O86" s="3">
        <f t="shared" si="20"/>
      </c>
      <c r="P86" s="3">
        <f t="shared" si="21"/>
      </c>
      <c r="Q86" s="3">
        <f t="shared" si="22"/>
      </c>
      <c r="R86" s="3">
        <f t="shared" si="23"/>
      </c>
      <c r="S86" s="3">
        <f t="shared" si="24"/>
      </c>
      <c r="T86" s="3">
        <f t="shared" si="25"/>
      </c>
      <c r="U86" s="3">
        <f t="shared" si="26"/>
      </c>
      <c r="V86" s="3">
        <f t="shared" si="27"/>
      </c>
      <c r="W86" s="10">
        <f t="shared" si="28"/>
      </c>
      <c r="X86" s="10" t="e">
        <f>VLOOKUP(RIGHT(LEFT(A86,5),1),'JAN_変換'!$C$2:$D$11,2,FALSE)</f>
        <v>#N/A</v>
      </c>
      <c r="Y86" s="10" t="e">
        <f>VLOOKUP(RIGHT(LEFT(A86,6),1),'JAN_変換'!$C$2:$D$11,2,FALSE)</f>
        <v>#N/A</v>
      </c>
      <c r="Z86" s="10" t="e">
        <f>VLOOKUP(RIGHT(LEFT(A86,7),1),'JAN_変換'!$C$2:$D$11,2,FALSE)</f>
        <v>#N/A</v>
      </c>
      <c r="AA86" s="10" t="e">
        <f>VLOOKUP(RIGHT(LEFT(A86,8),1),'JAN_変換'!$C$2:$D$11,2,FALSE)</f>
        <v>#N/A</v>
      </c>
      <c r="AC86" s="3" t="e">
        <f t="shared" si="29"/>
        <v>#N/A</v>
      </c>
      <c r="AD86" s="3" t="e">
        <f t="shared" si="30"/>
        <v>#VALUE!</v>
      </c>
    </row>
    <row r="87" spans="1:30" ht="24" customHeight="1">
      <c r="A87" s="13"/>
      <c r="B87" s="26">
        <f t="shared" si="16"/>
      </c>
      <c r="C87" s="27">
        <f t="shared" si="31"/>
      </c>
      <c r="D87" s="22">
        <f>IF(A87="","",VLOOKUP(A87,JAN8_DB!$A:$H,2,FALSE))</f>
      </c>
      <c r="E87" s="22">
        <f>IF(A87="","",VLOOKUP(A87,JAN8_DB!$A:$H,3,FALSE))</f>
      </c>
      <c r="F87" s="21">
        <f>IF(A87="","",VLOOKUP(A87,JAN8_DB!$A:$H,4,FALSE))</f>
      </c>
      <c r="G87" s="21">
        <f>IF(A87="","",VLOOKUP(A87,JAN8_DB!$A:$H,5,FALSE))</f>
      </c>
      <c r="H87" s="21">
        <f>IF(A87="","",VLOOKUP(A87,JAN8_DB!$A:$H,6,FALSE))</f>
      </c>
      <c r="I87" s="21">
        <f>IF(A87="","",VLOOKUP(A87,JAN8_DB!$A:$H,7,FALSE))</f>
      </c>
      <c r="J87" s="14">
        <f>IF(A87="","",IF(VLOOKUP(A87,JAN8_DB!$A:$H,8,FALSE)=0,"",VLOOKUP(A87,JAN8_DB!$A:$H,8,FALSE)))</f>
      </c>
      <c r="L87" s="3">
        <f t="shared" si="17"/>
      </c>
      <c r="M87" s="3">
        <f t="shared" si="18"/>
      </c>
      <c r="N87" s="3">
        <f t="shared" si="19"/>
      </c>
      <c r="O87" s="3">
        <f t="shared" si="20"/>
      </c>
      <c r="P87" s="3">
        <f t="shared" si="21"/>
      </c>
      <c r="Q87" s="3">
        <f t="shared" si="22"/>
      </c>
      <c r="R87" s="3">
        <f t="shared" si="23"/>
      </c>
      <c r="S87" s="3">
        <f t="shared" si="24"/>
      </c>
      <c r="T87" s="3">
        <f t="shared" si="25"/>
      </c>
      <c r="U87" s="3">
        <f t="shared" si="26"/>
      </c>
      <c r="V87" s="3">
        <f t="shared" si="27"/>
      </c>
      <c r="W87" s="10">
        <f t="shared" si="28"/>
      </c>
      <c r="X87" s="10" t="e">
        <f>VLOOKUP(RIGHT(LEFT(A87,5),1),'JAN_変換'!$C$2:$D$11,2,FALSE)</f>
        <v>#N/A</v>
      </c>
      <c r="Y87" s="10" t="e">
        <f>VLOOKUP(RIGHT(LEFT(A87,6),1),'JAN_変換'!$C$2:$D$11,2,FALSE)</f>
        <v>#N/A</v>
      </c>
      <c r="Z87" s="10" t="e">
        <f>VLOOKUP(RIGHT(LEFT(A87,7),1),'JAN_変換'!$C$2:$D$11,2,FALSE)</f>
        <v>#N/A</v>
      </c>
      <c r="AA87" s="10" t="e">
        <f>VLOOKUP(RIGHT(LEFT(A87,8),1),'JAN_変換'!$C$2:$D$11,2,FALSE)</f>
        <v>#N/A</v>
      </c>
      <c r="AC87" s="3" t="e">
        <f t="shared" si="29"/>
        <v>#N/A</v>
      </c>
      <c r="AD87" s="3" t="e">
        <f t="shared" si="30"/>
        <v>#VALUE!</v>
      </c>
    </row>
    <row r="88" spans="1:30" ht="24" customHeight="1">
      <c r="A88" s="13"/>
      <c r="B88" s="26">
        <f t="shared" si="16"/>
      </c>
      <c r="C88" s="27">
        <f t="shared" si="31"/>
      </c>
      <c r="D88" s="22">
        <f>IF(A88="","",VLOOKUP(A88,JAN8_DB!$A:$H,2,FALSE))</f>
      </c>
      <c r="E88" s="22">
        <f>IF(A88="","",VLOOKUP(A88,JAN8_DB!$A:$H,3,FALSE))</f>
      </c>
      <c r="F88" s="21">
        <f>IF(A88="","",VLOOKUP(A88,JAN8_DB!$A:$H,4,FALSE))</f>
      </c>
      <c r="G88" s="21">
        <f>IF(A88="","",VLOOKUP(A88,JAN8_DB!$A:$H,5,FALSE))</f>
      </c>
      <c r="H88" s="21">
        <f>IF(A88="","",VLOOKUP(A88,JAN8_DB!$A:$H,6,FALSE))</f>
      </c>
      <c r="I88" s="21">
        <f>IF(A88="","",VLOOKUP(A88,JAN8_DB!$A:$H,7,FALSE))</f>
      </c>
      <c r="J88" s="14">
        <f>IF(A88="","",IF(VLOOKUP(A88,JAN8_DB!$A:$H,8,FALSE)=0,"",VLOOKUP(A88,JAN8_DB!$A:$H,8,FALSE)))</f>
      </c>
      <c r="L88" s="3">
        <f t="shared" si="17"/>
      </c>
      <c r="M88" s="3">
        <f t="shared" si="18"/>
      </c>
      <c r="N88" s="3">
        <f t="shared" si="19"/>
      </c>
      <c r="O88" s="3">
        <f t="shared" si="20"/>
      </c>
      <c r="P88" s="3">
        <f t="shared" si="21"/>
      </c>
      <c r="Q88" s="3">
        <f t="shared" si="22"/>
      </c>
      <c r="R88" s="3">
        <f t="shared" si="23"/>
      </c>
      <c r="S88" s="3">
        <f t="shared" si="24"/>
      </c>
      <c r="T88" s="3">
        <f t="shared" si="25"/>
      </c>
      <c r="U88" s="3">
        <f t="shared" si="26"/>
      </c>
      <c r="V88" s="3">
        <f t="shared" si="27"/>
      </c>
      <c r="W88" s="10">
        <f t="shared" si="28"/>
      </c>
      <c r="X88" s="10" t="e">
        <f>VLOOKUP(RIGHT(LEFT(A88,5),1),'JAN_変換'!$C$2:$D$11,2,FALSE)</f>
        <v>#N/A</v>
      </c>
      <c r="Y88" s="10" t="e">
        <f>VLOOKUP(RIGHT(LEFT(A88,6),1),'JAN_変換'!$C$2:$D$11,2,FALSE)</f>
        <v>#N/A</v>
      </c>
      <c r="Z88" s="10" t="e">
        <f>VLOOKUP(RIGHT(LEFT(A88,7),1),'JAN_変換'!$C$2:$D$11,2,FALSE)</f>
        <v>#N/A</v>
      </c>
      <c r="AA88" s="10" t="e">
        <f>VLOOKUP(RIGHT(LEFT(A88,8),1),'JAN_変換'!$C$2:$D$11,2,FALSE)</f>
        <v>#N/A</v>
      </c>
      <c r="AC88" s="3" t="e">
        <f t="shared" si="29"/>
        <v>#N/A</v>
      </c>
      <c r="AD88" s="3" t="e">
        <f t="shared" si="30"/>
        <v>#VALUE!</v>
      </c>
    </row>
    <row r="89" spans="1:30" ht="24" customHeight="1">
      <c r="A89" s="13"/>
      <c r="B89" s="26">
        <f t="shared" si="16"/>
      </c>
      <c r="C89" s="27">
        <f t="shared" si="31"/>
      </c>
      <c r="D89" s="22">
        <f>IF(A89="","",VLOOKUP(A89,JAN8_DB!$A:$H,2,FALSE))</f>
      </c>
      <c r="E89" s="22">
        <f>IF(A89="","",VLOOKUP(A89,JAN8_DB!$A:$H,3,FALSE))</f>
      </c>
      <c r="F89" s="21">
        <f>IF(A89="","",VLOOKUP(A89,JAN8_DB!$A:$H,4,FALSE))</f>
      </c>
      <c r="G89" s="21">
        <f>IF(A89="","",VLOOKUP(A89,JAN8_DB!$A:$H,5,FALSE))</f>
      </c>
      <c r="H89" s="21">
        <f>IF(A89="","",VLOOKUP(A89,JAN8_DB!$A:$H,6,FALSE))</f>
      </c>
      <c r="I89" s="21">
        <f>IF(A89="","",VLOOKUP(A89,JAN8_DB!$A:$H,7,FALSE))</f>
      </c>
      <c r="J89" s="14">
        <f>IF(A89="","",IF(VLOOKUP(A89,JAN8_DB!$A:$H,8,FALSE)=0,"",VLOOKUP(A89,JAN8_DB!$A:$H,8,FALSE)))</f>
      </c>
      <c r="L89" s="3">
        <f t="shared" si="17"/>
      </c>
      <c r="M89" s="3">
        <f t="shared" si="18"/>
      </c>
      <c r="N89" s="3">
        <f t="shared" si="19"/>
      </c>
      <c r="O89" s="3">
        <f t="shared" si="20"/>
      </c>
      <c r="P89" s="3">
        <f t="shared" si="21"/>
      </c>
      <c r="Q89" s="3">
        <f t="shared" si="22"/>
      </c>
      <c r="R89" s="3">
        <f t="shared" si="23"/>
      </c>
      <c r="S89" s="3">
        <f t="shared" si="24"/>
      </c>
      <c r="T89" s="3">
        <f t="shared" si="25"/>
      </c>
      <c r="U89" s="3">
        <f t="shared" si="26"/>
      </c>
      <c r="V89" s="3">
        <f t="shared" si="27"/>
      </c>
      <c r="W89" s="10">
        <f t="shared" si="28"/>
      </c>
      <c r="X89" s="10" t="e">
        <f>VLOOKUP(RIGHT(LEFT(A89,5),1),'JAN_変換'!$C$2:$D$11,2,FALSE)</f>
        <v>#N/A</v>
      </c>
      <c r="Y89" s="10" t="e">
        <f>VLOOKUP(RIGHT(LEFT(A89,6),1),'JAN_変換'!$C$2:$D$11,2,FALSE)</f>
        <v>#N/A</v>
      </c>
      <c r="Z89" s="10" t="e">
        <f>VLOOKUP(RIGHT(LEFT(A89,7),1),'JAN_変換'!$C$2:$D$11,2,FALSE)</f>
        <v>#N/A</v>
      </c>
      <c r="AA89" s="10" t="e">
        <f>VLOOKUP(RIGHT(LEFT(A89,8),1),'JAN_変換'!$C$2:$D$11,2,FALSE)</f>
        <v>#N/A</v>
      </c>
      <c r="AC89" s="3" t="e">
        <f t="shared" si="29"/>
        <v>#N/A</v>
      </c>
      <c r="AD89" s="3" t="e">
        <f t="shared" si="30"/>
        <v>#VALUE!</v>
      </c>
    </row>
    <row r="90" spans="1:30" ht="24" customHeight="1">
      <c r="A90" s="13"/>
      <c r="B90" s="26">
        <f t="shared" si="16"/>
      </c>
      <c r="C90" s="27">
        <f t="shared" si="31"/>
      </c>
      <c r="D90" s="22">
        <f>IF(A90="","",VLOOKUP(A90,JAN8_DB!$A:$H,2,FALSE))</f>
      </c>
      <c r="E90" s="22">
        <f>IF(A90="","",VLOOKUP(A90,JAN8_DB!$A:$H,3,FALSE))</f>
      </c>
      <c r="F90" s="21">
        <f>IF(A90="","",VLOOKUP(A90,JAN8_DB!$A:$H,4,FALSE))</f>
      </c>
      <c r="G90" s="21">
        <f>IF(A90="","",VLOOKUP(A90,JAN8_DB!$A:$H,5,FALSE))</f>
      </c>
      <c r="H90" s="21">
        <f>IF(A90="","",VLOOKUP(A90,JAN8_DB!$A:$H,6,FALSE))</f>
      </c>
      <c r="I90" s="21">
        <f>IF(A90="","",VLOOKUP(A90,JAN8_DB!$A:$H,7,FALSE))</f>
      </c>
      <c r="J90" s="14">
        <f>IF(A90="","",IF(VLOOKUP(A90,JAN8_DB!$A:$H,8,FALSE)=0,"",VLOOKUP(A90,JAN8_DB!$A:$H,8,FALSE)))</f>
      </c>
      <c r="L90" s="3">
        <f t="shared" si="17"/>
      </c>
      <c r="M90" s="3">
        <f t="shared" si="18"/>
      </c>
      <c r="N90" s="3">
        <f t="shared" si="19"/>
      </c>
      <c r="O90" s="3">
        <f t="shared" si="20"/>
      </c>
      <c r="P90" s="3">
        <f t="shared" si="21"/>
      </c>
      <c r="Q90" s="3">
        <f t="shared" si="22"/>
      </c>
      <c r="R90" s="3">
        <f t="shared" si="23"/>
      </c>
      <c r="S90" s="3">
        <f t="shared" si="24"/>
      </c>
      <c r="T90" s="3">
        <f t="shared" si="25"/>
      </c>
      <c r="U90" s="3">
        <f t="shared" si="26"/>
      </c>
      <c r="V90" s="3">
        <f t="shared" si="27"/>
      </c>
      <c r="W90" s="10">
        <f t="shared" si="28"/>
      </c>
      <c r="X90" s="10" t="e">
        <f>VLOOKUP(RIGHT(LEFT(A90,5),1),'JAN_変換'!$C$2:$D$11,2,FALSE)</f>
        <v>#N/A</v>
      </c>
      <c r="Y90" s="10" t="e">
        <f>VLOOKUP(RIGHT(LEFT(A90,6),1),'JAN_変換'!$C$2:$D$11,2,FALSE)</f>
        <v>#N/A</v>
      </c>
      <c r="Z90" s="10" t="e">
        <f>VLOOKUP(RIGHT(LEFT(A90,7),1),'JAN_変換'!$C$2:$D$11,2,FALSE)</f>
        <v>#N/A</v>
      </c>
      <c r="AA90" s="10" t="e">
        <f>VLOOKUP(RIGHT(LEFT(A90,8),1),'JAN_変換'!$C$2:$D$11,2,FALSE)</f>
        <v>#N/A</v>
      </c>
      <c r="AC90" s="3" t="e">
        <f t="shared" si="29"/>
        <v>#N/A</v>
      </c>
      <c r="AD90" s="3" t="e">
        <f t="shared" si="30"/>
        <v>#VALUE!</v>
      </c>
    </row>
    <row r="91" spans="1:30" ht="24" customHeight="1">
      <c r="A91" s="13"/>
      <c r="B91" s="26">
        <f t="shared" si="16"/>
      </c>
      <c r="C91" s="27">
        <f t="shared" si="31"/>
      </c>
      <c r="D91" s="22">
        <f>IF(A91="","",VLOOKUP(A91,JAN8_DB!$A:$H,2,FALSE))</f>
      </c>
      <c r="E91" s="22">
        <f>IF(A91="","",VLOOKUP(A91,JAN8_DB!$A:$H,3,FALSE))</f>
      </c>
      <c r="F91" s="21">
        <f>IF(A91="","",VLOOKUP(A91,JAN8_DB!$A:$H,4,FALSE))</f>
      </c>
      <c r="G91" s="21">
        <f>IF(A91="","",VLOOKUP(A91,JAN8_DB!$A:$H,5,FALSE))</f>
      </c>
      <c r="H91" s="21">
        <f>IF(A91="","",VLOOKUP(A91,JAN8_DB!$A:$H,6,FALSE))</f>
      </c>
      <c r="I91" s="21">
        <f>IF(A91="","",VLOOKUP(A91,JAN8_DB!$A:$H,7,FALSE))</f>
      </c>
      <c r="J91" s="14">
        <f>IF(A91="","",IF(VLOOKUP(A91,JAN8_DB!$A:$H,8,FALSE)=0,"",VLOOKUP(A91,JAN8_DB!$A:$H,8,FALSE)))</f>
      </c>
      <c r="L91" s="3">
        <f t="shared" si="17"/>
      </c>
      <c r="M91" s="3">
        <f t="shared" si="18"/>
      </c>
      <c r="N91" s="3">
        <f t="shared" si="19"/>
      </c>
      <c r="O91" s="3">
        <f t="shared" si="20"/>
      </c>
      <c r="P91" s="3">
        <f t="shared" si="21"/>
      </c>
      <c r="Q91" s="3">
        <f t="shared" si="22"/>
      </c>
      <c r="R91" s="3">
        <f t="shared" si="23"/>
      </c>
      <c r="S91" s="3">
        <f t="shared" si="24"/>
      </c>
      <c r="T91" s="3">
        <f t="shared" si="25"/>
      </c>
      <c r="U91" s="3">
        <f t="shared" si="26"/>
      </c>
      <c r="V91" s="3">
        <f t="shared" si="27"/>
      </c>
      <c r="W91" s="10">
        <f t="shared" si="28"/>
      </c>
      <c r="X91" s="10" t="e">
        <f>VLOOKUP(RIGHT(LEFT(A91,5),1),'JAN_変換'!$C$2:$D$11,2,FALSE)</f>
        <v>#N/A</v>
      </c>
      <c r="Y91" s="10" t="e">
        <f>VLOOKUP(RIGHT(LEFT(A91,6),1),'JAN_変換'!$C$2:$D$11,2,FALSE)</f>
        <v>#N/A</v>
      </c>
      <c r="Z91" s="10" t="e">
        <f>VLOOKUP(RIGHT(LEFT(A91,7),1),'JAN_変換'!$C$2:$D$11,2,FALSE)</f>
        <v>#N/A</v>
      </c>
      <c r="AA91" s="10" t="e">
        <f>VLOOKUP(RIGHT(LEFT(A91,8),1),'JAN_変換'!$C$2:$D$11,2,FALSE)</f>
        <v>#N/A</v>
      </c>
      <c r="AC91" s="3" t="e">
        <f t="shared" si="29"/>
        <v>#N/A</v>
      </c>
      <c r="AD91" s="3" t="e">
        <f t="shared" si="30"/>
        <v>#VALUE!</v>
      </c>
    </row>
    <row r="92" spans="1:30" ht="24" customHeight="1">
      <c r="A92" s="13"/>
      <c r="B92" s="26">
        <f t="shared" si="16"/>
      </c>
      <c r="C92" s="27">
        <f t="shared" si="31"/>
      </c>
      <c r="D92" s="22">
        <f>IF(A92="","",VLOOKUP(A92,JAN8_DB!$A:$H,2,FALSE))</f>
      </c>
      <c r="E92" s="22">
        <f>IF(A92="","",VLOOKUP(A92,JAN8_DB!$A:$H,3,FALSE))</f>
      </c>
      <c r="F92" s="21">
        <f>IF(A92="","",VLOOKUP(A92,JAN8_DB!$A:$H,4,FALSE))</f>
      </c>
      <c r="G92" s="21">
        <f>IF(A92="","",VLOOKUP(A92,JAN8_DB!$A:$H,5,FALSE))</f>
      </c>
      <c r="H92" s="21">
        <f>IF(A92="","",VLOOKUP(A92,JAN8_DB!$A:$H,6,FALSE))</f>
      </c>
      <c r="I92" s="21">
        <f>IF(A92="","",VLOOKUP(A92,JAN8_DB!$A:$H,7,FALSE))</f>
      </c>
      <c r="J92" s="14">
        <f>IF(A92="","",IF(VLOOKUP(A92,JAN8_DB!$A:$H,8,FALSE)=0,"",VLOOKUP(A92,JAN8_DB!$A:$H,8,FALSE)))</f>
      </c>
      <c r="L92" s="3">
        <f t="shared" si="17"/>
      </c>
      <c r="M92" s="3">
        <f t="shared" si="18"/>
      </c>
      <c r="N92" s="3">
        <f t="shared" si="19"/>
      </c>
      <c r="O92" s="3">
        <f t="shared" si="20"/>
      </c>
      <c r="P92" s="3">
        <f t="shared" si="21"/>
      </c>
      <c r="Q92" s="3">
        <f t="shared" si="22"/>
      </c>
      <c r="R92" s="3">
        <f t="shared" si="23"/>
      </c>
      <c r="S92" s="3">
        <f t="shared" si="24"/>
      </c>
      <c r="T92" s="3">
        <f t="shared" si="25"/>
      </c>
      <c r="U92" s="3">
        <f t="shared" si="26"/>
      </c>
      <c r="V92" s="3">
        <f t="shared" si="27"/>
      </c>
      <c r="W92" s="10">
        <f t="shared" si="28"/>
      </c>
      <c r="X92" s="10" t="e">
        <f>VLOOKUP(RIGHT(LEFT(A92,5),1),'JAN_変換'!$C$2:$D$11,2,FALSE)</f>
        <v>#N/A</v>
      </c>
      <c r="Y92" s="10" t="e">
        <f>VLOOKUP(RIGHT(LEFT(A92,6),1),'JAN_変換'!$C$2:$D$11,2,FALSE)</f>
        <v>#N/A</v>
      </c>
      <c r="Z92" s="10" t="e">
        <f>VLOOKUP(RIGHT(LEFT(A92,7),1),'JAN_変換'!$C$2:$D$11,2,FALSE)</f>
        <v>#N/A</v>
      </c>
      <c r="AA92" s="10" t="e">
        <f>VLOOKUP(RIGHT(LEFT(A92,8),1),'JAN_変換'!$C$2:$D$11,2,FALSE)</f>
        <v>#N/A</v>
      </c>
      <c r="AC92" s="3" t="e">
        <f t="shared" si="29"/>
        <v>#N/A</v>
      </c>
      <c r="AD92" s="3" t="e">
        <f t="shared" si="30"/>
        <v>#VALUE!</v>
      </c>
    </row>
    <row r="93" spans="1:30" ht="24" customHeight="1">
      <c r="A93" s="13"/>
      <c r="B93" s="26">
        <f t="shared" si="16"/>
      </c>
      <c r="C93" s="27">
        <f t="shared" si="31"/>
      </c>
      <c r="D93" s="22">
        <f>IF(A93="","",VLOOKUP(A93,JAN8_DB!$A:$H,2,FALSE))</f>
      </c>
      <c r="E93" s="22">
        <f>IF(A93="","",VLOOKUP(A93,JAN8_DB!$A:$H,3,FALSE))</f>
      </c>
      <c r="F93" s="21">
        <f>IF(A93="","",VLOOKUP(A93,JAN8_DB!$A:$H,4,FALSE))</f>
      </c>
      <c r="G93" s="21">
        <f>IF(A93="","",VLOOKUP(A93,JAN8_DB!$A:$H,5,FALSE))</f>
      </c>
      <c r="H93" s="21">
        <f>IF(A93="","",VLOOKUP(A93,JAN8_DB!$A:$H,6,FALSE))</f>
      </c>
      <c r="I93" s="21">
        <f>IF(A93="","",VLOOKUP(A93,JAN8_DB!$A:$H,7,FALSE))</f>
      </c>
      <c r="J93" s="14">
        <f>IF(A93="","",IF(VLOOKUP(A93,JAN8_DB!$A:$H,8,FALSE)=0,"",VLOOKUP(A93,JAN8_DB!$A:$H,8,FALSE)))</f>
      </c>
      <c r="L93" s="3">
        <f t="shared" si="17"/>
      </c>
      <c r="M93" s="3">
        <f t="shared" si="18"/>
      </c>
      <c r="N93" s="3">
        <f t="shared" si="19"/>
      </c>
      <c r="O93" s="3">
        <f t="shared" si="20"/>
      </c>
      <c r="P93" s="3">
        <f t="shared" si="21"/>
      </c>
      <c r="Q93" s="3">
        <f t="shared" si="22"/>
      </c>
      <c r="R93" s="3">
        <f t="shared" si="23"/>
      </c>
      <c r="S93" s="3">
        <f t="shared" si="24"/>
      </c>
      <c r="T93" s="3">
        <f t="shared" si="25"/>
      </c>
      <c r="U93" s="3">
        <f t="shared" si="26"/>
      </c>
      <c r="V93" s="3">
        <f t="shared" si="27"/>
      </c>
      <c r="W93" s="10">
        <f t="shared" si="28"/>
      </c>
      <c r="X93" s="10" t="e">
        <f>VLOOKUP(RIGHT(LEFT(A93,5),1),'JAN_変換'!$C$2:$D$11,2,FALSE)</f>
        <v>#N/A</v>
      </c>
      <c r="Y93" s="10" t="e">
        <f>VLOOKUP(RIGHT(LEFT(A93,6),1),'JAN_変換'!$C$2:$D$11,2,FALSE)</f>
        <v>#N/A</v>
      </c>
      <c r="Z93" s="10" t="e">
        <f>VLOOKUP(RIGHT(LEFT(A93,7),1),'JAN_変換'!$C$2:$D$11,2,FALSE)</f>
        <v>#N/A</v>
      </c>
      <c r="AA93" s="10" t="e">
        <f>VLOOKUP(RIGHT(LEFT(A93,8),1),'JAN_変換'!$C$2:$D$11,2,FALSE)</f>
        <v>#N/A</v>
      </c>
      <c r="AC93" s="3" t="e">
        <f t="shared" si="29"/>
        <v>#N/A</v>
      </c>
      <c r="AD93" s="3" t="e">
        <f t="shared" si="30"/>
        <v>#VALUE!</v>
      </c>
    </row>
    <row r="94" spans="1:30" ht="24" customHeight="1">
      <c r="A94" s="13"/>
      <c r="B94" s="26">
        <f t="shared" si="16"/>
      </c>
      <c r="C94" s="27">
        <f t="shared" si="31"/>
      </c>
      <c r="D94" s="22">
        <f>IF(A94="","",VLOOKUP(A94,JAN8_DB!$A:$H,2,FALSE))</f>
      </c>
      <c r="E94" s="22">
        <f>IF(A94="","",VLOOKUP(A94,JAN8_DB!$A:$H,3,FALSE))</f>
      </c>
      <c r="F94" s="21">
        <f>IF(A94="","",VLOOKUP(A94,JAN8_DB!$A:$H,4,FALSE))</f>
      </c>
      <c r="G94" s="21">
        <f>IF(A94="","",VLOOKUP(A94,JAN8_DB!$A:$H,5,FALSE))</f>
      </c>
      <c r="H94" s="21">
        <f>IF(A94="","",VLOOKUP(A94,JAN8_DB!$A:$H,6,FALSE))</f>
      </c>
      <c r="I94" s="21">
        <f>IF(A94="","",VLOOKUP(A94,JAN8_DB!$A:$H,7,FALSE))</f>
      </c>
      <c r="J94" s="14">
        <f>IF(A94="","",IF(VLOOKUP(A94,JAN8_DB!$A:$H,8,FALSE)=0,"",VLOOKUP(A94,JAN8_DB!$A:$H,8,FALSE)))</f>
      </c>
      <c r="L94" s="3">
        <f t="shared" si="17"/>
      </c>
      <c r="M94" s="3">
        <f t="shared" si="18"/>
      </c>
      <c r="N94" s="3">
        <f t="shared" si="19"/>
      </c>
      <c r="O94" s="3">
        <f t="shared" si="20"/>
      </c>
      <c r="P94" s="3">
        <f t="shared" si="21"/>
      </c>
      <c r="Q94" s="3">
        <f t="shared" si="22"/>
      </c>
      <c r="R94" s="3">
        <f t="shared" si="23"/>
      </c>
      <c r="S94" s="3">
        <f t="shared" si="24"/>
      </c>
      <c r="T94" s="3">
        <f t="shared" si="25"/>
      </c>
      <c r="U94" s="3">
        <f t="shared" si="26"/>
      </c>
      <c r="V94" s="3">
        <f t="shared" si="27"/>
      </c>
      <c r="W94" s="10">
        <f t="shared" si="28"/>
      </c>
      <c r="X94" s="10" t="e">
        <f>VLOOKUP(RIGHT(LEFT(A94,5),1),'JAN_変換'!$C$2:$D$11,2,FALSE)</f>
        <v>#N/A</v>
      </c>
      <c r="Y94" s="10" t="e">
        <f>VLOOKUP(RIGHT(LEFT(A94,6),1),'JAN_変換'!$C$2:$D$11,2,FALSE)</f>
        <v>#N/A</v>
      </c>
      <c r="Z94" s="10" t="e">
        <f>VLOOKUP(RIGHT(LEFT(A94,7),1),'JAN_変換'!$C$2:$D$11,2,FALSE)</f>
        <v>#N/A</v>
      </c>
      <c r="AA94" s="10" t="e">
        <f>VLOOKUP(RIGHT(LEFT(A94,8),1),'JAN_変換'!$C$2:$D$11,2,FALSE)</f>
        <v>#N/A</v>
      </c>
      <c r="AC94" s="3" t="e">
        <f t="shared" si="29"/>
        <v>#N/A</v>
      </c>
      <c r="AD94" s="3" t="e">
        <f t="shared" si="30"/>
        <v>#VALUE!</v>
      </c>
    </row>
    <row r="95" spans="1:30" ht="24" customHeight="1">
      <c r="A95" s="13"/>
      <c r="B95" s="26">
        <f t="shared" si="16"/>
      </c>
      <c r="C95" s="27">
        <f t="shared" si="31"/>
      </c>
      <c r="D95" s="22">
        <f>IF(A95="","",VLOOKUP(A95,JAN8_DB!$A:$H,2,FALSE))</f>
      </c>
      <c r="E95" s="22">
        <f>IF(A95="","",VLOOKUP(A95,JAN8_DB!$A:$H,3,FALSE))</f>
      </c>
      <c r="F95" s="21">
        <f>IF(A95="","",VLOOKUP(A95,JAN8_DB!$A:$H,4,FALSE))</f>
      </c>
      <c r="G95" s="21">
        <f>IF(A95="","",VLOOKUP(A95,JAN8_DB!$A:$H,5,FALSE))</f>
      </c>
      <c r="H95" s="21">
        <f>IF(A95="","",VLOOKUP(A95,JAN8_DB!$A:$H,6,FALSE))</f>
      </c>
      <c r="I95" s="21">
        <f>IF(A95="","",VLOOKUP(A95,JAN8_DB!$A:$H,7,FALSE))</f>
      </c>
      <c r="J95" s="14">
        <f>IF(A95="","",IF(VLOOKUP(A95,JAN8_DB!$A:$H,8,FALSE)=0,"",VLOOKUP(A95,JAN8_DB!$A:$H,8,FALSE)))</f>
      </c>
      <c r="L95" s="3">
        <f t="shared" si="17"/>
      </c>
      <c r="M95" s="3">
        <f t="shared" si="18"/>
      </c>
      <c r="N95" s="3">
        <f t="shared" si="19"/>
      </c>
      <c r="O95" s="3">
        <f t="shared" si="20"/>
      </c>
      <c r="P95" s="3">
        <f t="shared" si="21"/>
      </c>
      <c r="Q95" s="3">
        <f t="shared" si="22"/>
      </c>
      <c r="R95" s="3">
        <f t="shared" si="23"/>
      </c>
      <c r="S95" s="3">
        <f t="shared" si="24"/>
      </c>
      <c r="T95" s="3">
        <f t="shared" si="25"/>
      </c>
      <c r="U95" s="3">
        <f t="shared" si="26"/>
      </c>
      <c r="V95" s="3">
        <f t="shared" si="27"/>
      </c>
      <c r="W95" s="10">
        <f t="shared" si="28"/>
      </c>
      <c r="X95" s="10" t="e">
        <f>VLOOKUP(RIGHT(LEFT(A95,5),1),'JAN_変換'!$C$2:$D$11,2,FALSE)</f>
        <v>#N/A</v>
      </c>
      <c r="Y95" s="10" t="e">
        <f>VLOOKUP(RIGHT(LEFT(A95,6),1),'JAN_変換'!$C$2:$D$11,2,FALSE)</f>
        <v>#N/A</v>
      </c>
      <c r="Z95" s="10" t="e">
        <f>VLOOKUP(RIGHT(LEFT(A95,7),1),'JAN_変換'!$C$2:$D$11,2,FALSE)</f>
        <v>#N/A</v>
      </c>
      <c r="AA95" s="10" t="e">
        <f>VLOOKUP(RIGHT(LEFT(A95,8),1),'JAN_変換'!$C$2:$D$11,2,FALSE)</f>
        <v>#N/A</v>
      </c>
      <c r="AC95" s="3" t="e">
        <f t="shared" si="29"/>
        <v>#N/A</v>
      </c>
      <c r="AD95" s="3" t="e">
        <f t="shared" si="30"/>
        <v>#VALUE!</v>
      </c>
    </row>
    <row r="96" spans="1:30" ht="24" customHeight="1">
      <c r="A96" s="13"/>
      <c r="B96" s="26">
        <f t="shared" si="16"/>
      </c>
      <c r="C96" s="27">
        <f t="shared" si="31"/>
      </c>
      <c r="D96" s="22">
        <f>IF(A96="","",VLOOKUP(A96,JAN8_DB!$A:$H,2,FALSE))</f>
      </c>
      <c r="E96" s="22">
        <f>IF(A96="","",VLOOKUP(A96,JAN8_DB!$A:$H,3,FALSE))</f>
      </c>
      <c r="F96" s="21">
        <f>IF(A96="","",VLOOKUP(A96,JAN8_DB!$A:$H,4,FALSE))</f>
      </c>
      <c r="G96" s="21">
        <f>IF(A96="","",VLOOKUP(A96,JAN8_DB!$A:$H,5,FALSE))</f>
      </c>
      <c r="H96" s="21">
        <f>IF(A96="","",VLOOKUP(A96,JAN8_DB!$A:$H,6,FALSE))</f>
      </c>
      <c r="I96" s="21">
        <f>IF(A96="","",VLOOKUP(A96,JAN8_DB!$A:$H,7,FALSE))</f>
      </c>
      <c r="J96" s="14">
        <f>IF(A96="","",IF(VLOOKUP(A96,JAN8_DB!$A:$H,8,FALSE)=0,"",VLOOKUP(A96,JAN8_DB!$A:$H,8,FALSE)))</f>
      </c>
      <c r="L96" s="3">
        <f t="shared" si="17"/>
      </c>
      <c r="M96" s="3">
        <f t="shared" si="18"/>
      </c>
      <c r="N96" s="3">
        <f t="shared" si="19"/>
      </c>
      <c r="O96" s="3">
        <f t="shared" si="20"/>
      </c>
      <c r="P96" s="3">
        <f t="shared" si="21"/>
      </c>
      <c r="Q96" s="3">
        <f t="shared" si="22"/>
      </c>
      <c r="R96" s="3">
        <f t="shared" si="23"/>
      </c>
      <c r="S96" s="3">
        <f t="shared" si="24"/>
      </c>
      <c r="T96" s="3">
        <f t="shared" si="25"/>
      </c>
      <c r="U96" s="3">
        <f t="shared" si="26"/>
      </c>
      <c r="V96" s="3">
        <f t="shared" si="27"/>
      </c>
      <c r="W96" s="10">
        <f t="shared" si="28"/>
      </c>
      <c r="X96" s="10" t="e">
        <f>VLOOKUP(RIGHT(LEFT(A96,5),1),'JAN_変換'!$C$2:$D$11,2,FALSE)</f>
        <v>#N/A</v>
      </c>
      <c r="Y96" s="10" t="e">
        <f>VLOOKUP(RIGHT(LEFT(A96,6),1),'JAN_変換'!$C$2:$D$11,2,FALSE)</f>
        <v>#N/A</v>
      </c>
      <c r="Z96" s="10" t="e">
        <f>VLOOKUP(RIGHT(LEFT(A96,7),1),'JAN_変換'!$C$2:$D$11,2,FALSE)</f>
        <v>#N/A</v>
      </c>
      <c r="AA96" s="10" t="e">
        <f>VLOOKUP(RIGHT(LEFT(A96,8),1),'JAN_変換'!$C$2:$D$11,2,FALSE)</f>
        <v>#N/A</v>
      </c>
      <c r="AC96" s="3" t="e">
        <f t="shared" si="29"/>
        <v>#N/A</v>
      </c>
      <c r="AD96" s="3" t="e">
        <f t="shared" si="30"/>
        <v>#VALUE!</v>
      </c>
    </row>
    <row r="97" spans="1:30" ht="24" customHeight="1">
      <c r="A97" s="13"/>
      <c r="B97" s="26">
        <f t="shared" si="16"/>
      </c>
      <c r="C97" s="27">
        <f t="shared" si="31"/>
      </c>
      <c r="D97" s="22">
        <f>IF(A97="","",VLOOKUP(A97,JAN8_DB!$A:$H,2,FALSE))</f>
      </c>
      <c r="E97" s="22">
        <f>IF(A97="","",VLOOKUP(A97,JAN8_DB!$A:$H,3,FALSE))</f>
      </c>
      <c r="F97" s="21">
        <f>IF(A97="","",VLOOKUP(A97,JAN8_DB!$A:$H,4,FALSE))</f>
      </c>
      <c r="G97" s="21">
        <f>IF(A97="","",VLOOKUP(A97,JAN8_DB!$A:$H,5,FALSE))</f>
      </c>
      <c r="H97" s="21">
        <f>IF(A97="","",VLOOKUP(A97,JAN8_DB!$A:$H,6,FALSE))</f>
      </c>
      <c r="I97" s="21">
        <f>IF(A97="","",VLOOKUP(A97,JAN8_DB!$A:$H,7,FALSE))</f>
      </c>
      <c r="J97" s="14">
        <f>IF(A97="","",IF(VLOOKUP(A97,JAN8_DB!$A:$H,8,FALSE)=0,"",VLOOKUP(A97,JAN8_DB!$A:$H,8,FALSE)))</f>
      </c>
      <c r="L97" s="3">
        <f t="shared" si="17"/>
      </c>
      <c r="M97" s="3">
        <f t="shared" si="18"/>
      </c>
      <c r="N97" s="3">
        <f t="shared" si="19"/>
      </c>
      <c r="O97" s="3">
        <f t="shared" si="20"/>
      </c>
      <c r="P97" s="3">
        <f t="shared" si="21"/>
      </c>
      <c r="Q97" s="3">
        <f t="shared" si="22"/>
      </c>
      <c r="R97" s="3">
        <f t="shared" si="23"/>
      </c>
      <c r="S97" s="3">
        <f t="shared" si="24"/>
      </c>
      <c r="T97" s="3">
        <f t="shared" si="25"/>
      </c>
      <c r="U97" s="3">
        <f t="shared" si="26"/>
      </c>
      <c r="V97" s="3">
        <f t="shared" si="27"/>
      </c>
      <c r="W97" s="10">
        <f t="shared" si="28"/>
      </c>
      <c r="X97" s="10" t="e">
        <f>VLOOKUP(RIGHT(LEFT(A97,5),1),'JAN_変換'!$C$2:$D$11,2,FALSE)</f>
        <v>#N/A</v>
      </c>
      <c r="Y97" s="10" t="e">
        <f>VLOOKUP(RIGHT(LEFT(A97,6),1),'JAN_変換'!$C$2:$D$11,2,FALSE)</f>
        <v>#N/A</v>
      </c>
      <c r="Z97" s="10" t="e">
        <f>VLOOKUP(RIGHT(LEFT(A97,7),1),'JAN_変換'!$C$2:$D$11,2,FALSE)</f>
        <v>#N/A</v>
      </c>
      <c r="AA97" s="10" t="e">
        <f>VLOOKUP(RIGHT(LEFT(A97,8),1),'JAN_変換'!$C$2:$D$11,2,FALSE)</f>
        <v>#N/A</v>
      </c>
      <c r="AC97" s="3" t="e">
        <f t="shared" si="29"/>
        <v>#N/A</v>
      </c>
      <c r="AD97" s="3" t="e">
        <f t="shared" si="30"/>
        <v>#VALUE!</v>
      </c>
    </row>
    <row r="98" spans="1:30" ht="24" customHeight="1">
      <c r="A98" s="13"/>
      <c r="B98" s="26">
        <f t="shared" si="16"/>
      </c>
      <c r="C98" s="27">
        <f t="shared" si="31"/>
      </c>
      <c r="D98" s="22">
        <f>IF(A98="","",VLOOKUP(A98,JAN8_DB!$A:$H,2,FALSE))</f>
      </c>
      <c r="E98" s="22">
        <f>IF(A98="","",VLOOKUP(A98,JAN8_DB!$A:$H,3,FALSE))</f>
      </c>
      <c r="F98" s="21">
        <f>IF(A98="","",VLOOKUP(A98,JAN8_DB!$A:$H,4,FALSE))</f>
      </c>
      <c r="G98" s="21">
        <f>IF(A98="","",VLOOKUP(A98,JAN8_DB!$A:$H,5,FALSE))</f>
      </c>
      <c r="H98" s="21">
        <f>IF(A98="","",VLOOKUP(A98,JAN8_DB!$A:$H,6,FALSE))</f>
      </c>
      <c r="I98" s="21">
        <f>IF(A98="","",VLOOKUP(A98,JAN8_DB!$A:$H,7,FALSE))</f>
      </c>
      <c r="J98" s="14">
        <f>IF(A98="","",IF(VLOOKUP(A98,JAN8_DB!$A:$H,8,FALSE)=0,"",VLOOKUP(A98,JAN8_DB!$A:$H,8,FALSE)))</f>
      </c>
      <c r="L98" s="3">
        <f t="shared" si="17"/>
      </c>
      <c r="M98" s="3">
        <f t="shared" si="18"/>
      </c>
      <c r="N98" s="3">
        <f t="shared" si="19"/>
      </c>
      <c r="O98" s="3">
        <f t="shared" si="20"/>
      </c>
      <c r="P98" s="3">
        <f t="shared" si="21"/>
      </c>
      <c r="Q98" s="3">
        <f t="shared" si="22"/>
      </c>
      <c r="R98" s="3">
        <f t="shared" si="23"/>
      </c>
      <c r="S98" s="3">
        <f t="shared" si="24"/>
      </c>
      <c r="T98" s="3">
        <f t="shared" si="25"/>
      </c>
      <c r="U98" s="3">
        <f t="shared" si="26"/>
      </c>
      <c r="V98" s="3">
        <f t="shared" si="27"/>
      </c>
      <c r="W98" s="10">
        <f t="shared" si="28"/>
      </c>
      <c r="X98" s="10" t="e">
        <f>VLOOKUP(RIGHT(LEFT(A98,5),1),'JAN_変換'!$C$2:$D$11,2,FALSE)</f>
        <v>#N/A</v>
      </c>
      <c r="Y98" s="10" t="e">
        <f>VLOOKUP(RIGHT(LEFT(A98,6),1),'JAN_変換'!$C$2:$D$11,2,FALSE)</f>
        <v>#N/A</v>
      </c>
      <c r="Z98" s="10" t="e">
        <f>VLOOKUP(RIGHT(LEFT(A98,7),1),'JAN_変換'!$C$2:$D$11,2,FALSE)</f>
        <v>#N/A</v>
      </c>
      <c r="AA98" s="10" t="e">
        <f>VLOOKUP(RIGHT(LEFT(A98,8),1),'JAN_変換'!$C$2:$D$11,2,FALSE)</f>
        <v>#N/A</v>
      </c>
      <c r="AC98" s="3" t="e">
        <f t="shared" si="29"/>
        <v>#N/A</v>
      </c>
      <c r="AD98" s="3" t="e">
        <f t="shared" si="30"/>
        <v>#VALUE!</v>
      </c>
    </row>
    <row r="99" spans="1:30" ht="24" customHeight="1">
      <c r="A99" s="13"/>
      <c r="B99" s="26">
        <f t="shared" si="16"/>
      </c>
      <c r="C99" s="27">
        <f t="shared" si="31"/>
      </c>
      <c r="D99" s="22">
        <f>IF(A99="","",VLOOKUP(A99,JAN8_DB!$A:$H,2,FALSE))</f>
      </c>
      <c r="E99" s="22">
        <f>IF(A99="","",VLOOKUP(A99,JAN8_DB!$A:$H,3,FALSE))</f>
      </c>
      <c r="F99" s="21">
        <f>IF(A99="","",VLOOKUP(A99,JAN8_DB!$A:$H,4,FALSE))</f>
      </c>
      <c r="G99" s="21">
        <f>IF(A99="","",VLOOKUP(A99,JAN8_DB!$A:$H,5,FALSE))</f>
      </c>
      <c r="H99" s="21">
        <f>IF(A99="","",VLOOKUP(A99,JAN8_DB!$A:$H,6,FALSE))</f>
      </c>
      <c r="I99" s="21">
        <f>IF(A99="","",VLOOKUP(A99,JAN8_DB!$A:$H,7,FALSE))</f>
      </c>
      <c r="J99" s="14">
        <f>IF(A99="","",IF(VLOOKUP(A99,JAN8_DB!$A:$H,8,FALSE)=0,"",VLOOKUP(A99,JAN8_DB!$A:$H,8,FALSE)))</f>
      </c>
      <c r="L99" s="3">
        <f t="shared" si="17"/>
      </c>
      <c r="M99" s="3">
        <f t="shared" si="18"/>
      </c>
      <c r="N99" s="3">
        <f t="shared" si="19"/>
      </c>
      <c r="O99" s="3">
        <f t="shared" si="20"/>
      </c>
      <c r="P99" s="3">
        <f t="shared" si="21"/>
      </c>
      <c r="Q99" s="3">
        <f t="shared" si="22"/>
      </c>
      <c r="R99" s="3">
        <f t="shared" si="23"/>
      </c>
      <c r="S99" s="3">
        <f t="shared" si="24"/>
      </c>
      <c r="T99" s="3">
        <f t="shared" si="25"/>
      </c>
      <c r="U99" s="3">
        <f t="shared" si="26"/>
      </c>
      <c r="V99" s="3">
        <f t="shared" si="27"/>
      </c>
      <c r="W99" s="10">
        <f t="shared" si="28"/>
      </c>
      <c r="X99" s="10" t="e">
        <f>VLOOKUP(RIGHT(LEFT(A99,5),1),'JAN_変換'!$C$2:$D$11,2,FALSE)</f>
        <v>#N/A</v>
      </c>
      <c r="Y99" s="10" t="e">
        <f>VLOOKUP(RIGHT(LEFT(A99,6),1),'JAN_変換'!$C$2:$D$11,2,FALSE)</f>
        <v>#N/A</v>
      </c>
      <c r="Z99" s="10" t="e">
        <f>VLOOKUP(RIGHT(LEFT(A99,7),1),'JAN_変換'!$C$2:$D$11,2,FALSE)</f>
        <v>#N/A</v>
      </c>
      <c r="AA99" s="10" t="e">
        <f>VLOOKUP(RIGHT(LEFT(A99,8),1),'JAN_変換'!$C$2:$D$11,2,FALSE)</f>
        <v>#N/A</v>
      </c>
      <c r="AC99" s="3" t="e">
        <f t="shared" si="29"/>
        <v>#N/A</v>
      </c>
      <c r="AD99" s="3" t="e">
        <f t="shared" si="30"/>
        <v>#VALUE!</v>
      </c>
    </row>
    <row r="100" spans="1:30" ht="24" customHeight="1">
      <c r="A100" s="13"/>
      <c r="B100" s="26">
        <f t="shared" si="16"/>
      </c>
      <c r="C100" s="27">
        <f t="shared" si="31"/>
      </c>
      <c r="D100" s="22">
        <f>IF(A100="","",VLOOKUP(A100,JAN8_DB!$A:$H,2,FALSE))</f>
      </c>
      <c r="E100" s="22">
        <f>IF(A100="","",VLOOKUP(A100,JAN8_DB!$A:$H,3,FALSE))</f>
      </c>
      <c r="F100" s="21">
        <f>IF(A100="","",VLOOKUP(A100,JAN8_DB!$A:$H,4,FALSE))</f>
      </c>
      <c r="G100" s="21">
        <f>IF(A100="","",VLOOKUP(A100,JAN8_DB!$A:$H,5,FALSE))</f>
      </c>
      <c r="H100" s="21">
        <f>IF(A100="","",VLOOKUP(A100,JAN8_DB!$A:$H,6,FALSE))</f>
      </c>
      <c r="I100" s="21">
        <f>IF(A100="","",VLOOKUP(A100,JAN8_DB!$A:$H,7,FALSE))</f>
      </c>
      <c r="J100" s="14">
        <f>IF(A100="","",IF(VLOOKUP(A100,JAN8_DB!$A:$H,8,FALSE)=0,"",VLOOKUP(A100,JAN8_DB!$A:$H,8,FALSE)))</f>
      </c>
      <c r="L100" s="3">
        <f t="shared" si="17"/>
      </c>
      <c r="M100" s="3">
        <f t="shared" si="18"/>
      </c>
      <c r="N100" s="3">
        <f t="shared" si="19"/>
      </c>
      <c r="O100" s="3">
        <f t="shared" si="20"/>
      </c>
      <c r="P100" s="3">
        <f t="shared" si="21"/>
      </c>
      <c r="Q100" s="3">
        <f t="shared" si="22"/>
      </c>
      <c r="R100" s="3">
        <f t="shared" si="23"/>
      </c>
      <c r="S100" s="3">
        <f t="shared" si="24"/>
      </c>
      <c r="T100" s="3">
        <f t="shared" si="25"/>
      </c>
      <c r="U100" s="3">
        <f t="shared" si="26"/>
      </c>
      <c r="V100" s="3">
        <f t="shared" si="27"/>
      </c>
      <c r="W100" s="10">
        <f t="shared" si="28"/>
      </c>
      <c r="X100" s="10" t="e">
        <f>VLOOKUP(RIGHT(LEFT(A100,5),1),'JAN_変換'!$C$2:$D$11,2,FALSE)</f>
        <v>#N/A</v>
      </c>
      <c r="Y100" s="10" t="e">
        <f>VLOOKUP(RIGHT(LEFT(A100,6),1),'JAN_変換'!$C$2:$D$11,2,FALSE)</f>
        <v>#N/A</v>
      </c>
      <c r="Z100" s="10" t="e">
        <f>VLOOKUP(RIGHT(LEFT(A100,7),1),'JAN_変換'!$C$2:$D$11,2,FALSE)</f>
        <v>#N/A</v>
      </c>
      <c r="AA100" s="10" t="e">
        <f>VLOOKUP(RIGHT(LEFT(A100,8),1),'JAN_変換'!$C$2:$D$11,2,FALSE)</f>
        <v>#N/A</v>
      </c>
      <c r="AC100" s="3" t="e">
        <f t="shared" si="29"/>
        <v>#N/A</v>
      </c>
      <c r="AD100" s="3" t="e">
        <f t="shared" si="30"/>
        <v>#VALUE!</v>
      </c>
    </row>
    <row r="101" spans="1:30" ht="24" customHeight="1">
      <c r="A101" s="13"/>
      <c r="B101" s="26">
        <f t="shared" si="16"/>
      </c>
      <c r="C101" s="27">
        <f t="shared" si="31"/>
      </c>
      <c r="D101" s="22">
        <f>IF(A101="","",VLOOKUP(A101,JAN8_DB!$A:$H,2,FALSE))</f>
      </c>
      <c r="E101" s="22">
        <f>IF(A101="","",VLOOKUP(A101,JAN8_DB!$A:$H,3,FALSE))</f>
      </c>
      <c r="F101" s="21">
        <f>IF(A101="","",VLOOKUP(A101,JAN8_DB!$A:$H,4,FALSE))</f>
      </c>
      <c r="G101" s="21">
        <f>IF(A101="","",VLOOKUP(A101,JAN8_DB!$A:$H,5,FALSE))</f>
      </c>
      <c r="H101" s="21">
        <f>IF(A101="","",VLOOKUP(A101,JAN8_DB!$A:$H,6,FALSE))</f>
      </c>
      <c r="I101" s="21">
        <f>IF(A101="","",VLOOKUP(A101,JAN8_DB!$A:$H,7,FALSE))</f>
      </c>
      <c r="J101" s="14">
        <f>IF(A101="","",IF(VLOOKUP(A101,JAN8_DB!$A:$H,8,FALSE)=0,"",VLOOKUP(A101,JAN8_DB!$A:$H,8,FALSE)))</f>
      </c>
      <c r="L101" s="3">
        <f t="shared" si="17"/>
      </c>
      <c r="M101" s="3">
        <f t="shared" si="18"/>
      </c>
      <c r="N101" s="3">
        <f t="shared" si="19"/>
      </c>
      <c r="O101" s="3">
        <f t="shared" si="20"/>
      </c>
      <c r="P101" s="3">
        <f t="shared" si="21"/>
      </c>
      <c r="Q101" s="3">
        <f t="shared" si="22"/>
      </c>
      <c r="R101" s="3">
        <f t="shared" si="23"/>
      </c>
      <c r="S101" s="3">
        <f t="shared" si="24"/>
      </c>
      <c r="T101" s="3">
        <f t="shared" si="25"/>
      </c>
      <c r="U101" s="3">
        <f t="shared" si="26"/>
      </c>
      <c r="V101" s="3">
        <f t="shared" si="27"/>
      </c>
      <c r="W101" s="10">
        <f t="shared" si="28"/>
      </c>
      <c r="X101" s="10" t="e">
        <f>VLOOKUP(RIGHT(LEFT(A101,5),1),'JAN_変換'!$C$2:$D$11,2,FALSE)</f>
        <v>#N/A</v>
      </c>
      <c r="Y101" s="10" t="e">
        <f>VLOOKUP(RIGHT(LEFT(A101,6),1),'JAN_変換'!$C$2:$D$11,2,FALSE)</f>
        <v>#N/A</v>
      </c>
      <c r="Z101" s="10" t="e">
        <f>VLOOKUP(RIGHT(LEFT(A101,7),1),'JAN_変換'!$C$2:$D$11,2,FALSE)</f>
        <v>#N/A</v>
      </c>
      <c r="AA101" s="10" t="e">
        <f>VLOOKUP(RIGHT(LEFT(A101,8),1),'JAN_変換'!$C$2:$D$11,2,FALSE)</f>
        <v>#N/A</v>
      </c>
      <c r="AC101" s="3" t="e">
        <f t="shared" si="29"/>
        <v>#N/A</v>
      </c>
      <c r="AD101" s="3" t="e">
        <f t="shared" si="30"/>
        <v>#VALUE!</v>
      </c>
    </row>
    <row r="102" spans="1:30" ht="24" customHeight="1">
      <c r="A102" s="13"/>
      <c r="B102" s="26">
        <f t="shared" si="16"/>
      </c>
      <c r="C102" s="27">
        <f t="shared" si="31"/>
      </c>
      <c r="D102" s="22">
        <f>IF(A102="","",VLOOKUP(A102,JAN8_DB!$A:$H,2,FALSE))</f>
      </c>
      <c r="E102" s="22">
        <f>IF(A102="","",VLOOKUP(A102,JAN8_DB!$A:$H,3,FALSE))</f>
      </c>
      <c r="F102" s="21">
        <f>IF(A102="","",VLOOKUP(A102,JAN8_DB!$A:$H,4,FALSE))</f>
      </c>
      <c r="G102" s="21">
        <f>IF(A102="","",VLOOKUP(A102,JAN8_DB!$A:$H,5,FALSE))</f>
      </c>
      <c r="H102" s="21">
        <f>IF(A102="","",VLOOKUP(A102,JAN8_DB!$A:$H,6,FALSE))</f>
      </c>
      <c r="I102" s="21">
        <f>IF(A102="","",VLOOKUP(A102,JAN8_DB!$A:$H,7,FALSE))</f>
      </c>
      <c r="J102" s="14">
        <f>IF(A102="","",IF(VLOOKUP(A102,JAN8_DB!$A:$H,8,FALSE)=0,"",VLOOKUP(A102,JAN8_DB!$A:$H,8,FALSE)))</f>
      </c>
      <c r="L102" s="3">
        <f t="shared" si="17"/>
      </c>
      <c r="M102" s="3">
        <f t="shared" si="18"/>
      </c>
      <c r="N102" s="3">
        <f t="shared" si="19"/>
      </c>
      <c r="O102" s="3">
        <f t="shared" si="20"/>
      </c>
      <c r="P102" s="3">
        <f t="shared" si="21"/>
      </c>
      <c r="Q102" s="3">
        <f t="shared" si="22"/>
      </c>
      <c r="R102" s="3">
        <f t="shared" si="23"/>
      </c>
      <c r="S102" s="3">
        <f t="shared" si="24"/>
      </c>
      <c r="T102" s="3">
        <f t="shared" si="25"/>
      </c>
      <c r="U102" s="3">
        <f t="shared" si="26"/>
      </c>
      <c r="V102" s="3">
        <f t="shared" si="27"/>
      </c>
      <c r="W102" s="10">
        <f t="shared" si="28"/>
      </c>
      <c r="X102" s="10" t="e">
        <f>VLOOKUP(RIGHT(LEFT(A102,5),1),'JAN_変換'!$C$2:$D$11,2,FALSE)</f>
        <v>#N/A</v>
      </c>
      <c r="Y102" s="10" t="e">
        <f>VLOOKUP(RIGHT(LEFT(A102,6),1),'JAN_変換'!$C$2:$D$11,2,FALSE)</f>
        <v>#N/A</v>
      </c>
      <c r="Z102" s="10" t="e">
        <f>VLOOKUP(RIGHT(LEFT(A102,7),1),'JAN_変換'!$C$2:$D$11,2,FALSE)</f>
        <v>#N/A</v>
      </c>
      <c r="AA102" s="10" t="e">
        <f>VLOOKUP(RIGHT(LEFT(A102,8),1),'JAN_変換'!$C$2:$D$11,2,FALSE)</f>
        <v>#N/A</v>
      </c>
      <c r="AC102" s="3" t="e">
        <f t="shared" si="29"/>
        <v>#N/A</v>
      </c>
      <c r="AD102" s="3" t="e">
        <f t="shared" si="30"/>
        <v>#VALUE!</v>
      </c>
    </row>
    <row r="103" spans="1:30" ht="24" customHeight="1">
      <c r="A103" s="13"/>
      <c r="B103" s="26">
        <f t="shared" si="16"/>
      </c>
      <c r="C103" s="27">
        <f t="shared" si="31"/>
      </c>
      <c r="D103" s="22">
        <f>IF(A103="","",VLOOKUP(A103,JAN8_DB!$A:$H,2,FALSE))</f>
      </c>
      <c r="E103" s="22">
        <f>IF(A103="","",VLOOKUP(A103,JAN8_DB!$A:$H,3,FALSE))</f>
      </c>
      <c r="F103" s="21">
        <f>IF(A103="","",VLOOKUP(A103,JAN8_DB!$A:$H,4,FALSE))</f>
      </c>
      <c r="G103" s="21">
        <f>IF(A103="","",VLOOKUP(A103,JAN8_DB!$A:$H,5,FALSE))</f>
      </c>
      <c r="H103" s="21">
        <f>IF(A103="","",VLOOKUP(A103,JAN8_DB!$A:$H,6,FALSE))</f>
      </c>
      <c r="I103" s="21">
        <f>IF(A103="","",VLOOKUP(A103,JAN8_DB!$A:$H,7,FALSE))</f>
      </c>
      <c r="J103" s="14">
        <f>IF(A103="","",IF(VLOOKUP(A103,JAN8_DB!$A:$H,8,FALSE)=0,"",VLOOKUP(A103,JAN8_DB!$A:$H,8,FALSE)))</f>
      </c>
      <c r="L103" s="3">
        <f t="shared" si="17"/>
      </c>
      <c r="M103" s="3">
        <f t="shared" si="18"/>
      </c>
      <c r="N103" s="3">
        <f t="shared" si="19"/>
      </c>
      <c r="O103" s="3">
        <f t="shared" si="20"/>
      </c>
      <c r="P103" s="3">
        <f t="shared" si="21"/>
      </c>
      <c r="Q103" s="3">
        <f t="shared" si="22"/>
      </c>
      <c r="R103" s="3">
        <f t="shared" si="23"/>
      </c>
      <c r="S103" s="3">
        <f t="shared" si="24"/>
      </c>
      <c r="T103" s="3">
        <f t="shared" si="25"/>
      </c>
      <c r="U103" s="3">
        <f t="shared" si="26"/>
      </c>
      <c r="V103" s="3">
        <f t="shared" si="27"/>
      </c>
      <c r="W103" s="10">
        <f t="shared" si="28"/>
      </c>
      <c r="X103" s="10" t="e">
        <f>VLOOKUP(RIGHT(LEFT(A103,5),1),'JAN_変換'!$C$2:$D$11,2,FALSE)</f>
        <v>#N/A</v>
      </c>
      <c r="Y103" s="10" t="e">
        <f>VLOOKUP(RIGHT(LEFT(A103,6),1),'JAN_変換'!$C$2:$D$11,2,FALSE)</f>
        <v>#N/A</v>
      </c>
      <c r="Z103" s="10" t="e">
        <f>VLOOKUP(RIGHT(LEFT(A103,7),1),'JAN_変換'!$C$2:$D$11,2,FALSE)</f>
        <v>#N/A</v>
      </c>
      <c r="AA103" s="10" t="e">
        <f>VLOOKUP(RIGHT(LEFT(A103,8),1),'JAN_変換'!$C$2:$D$11,2,FALSE)</f>
        <v>#N/A</v>
      </c>
      <c r="AC103" s="3" t="e">
        <f t="shared" si="29"/>
        <v>#N/A</v>
      </c>
      <c r="AD103" s="3" t="e">
        <f t="shared" si="30"/>
        <v>#VALUE!</v>
      </c>
    </row>
    <row r="104" spans="1:30" ht="24" customHeight="1">
      <c r="A104" s="13"/>
      <c r="B104" s="26">
        <f t="shared" si="16"/>
      </c>
      <c r="C104" s="27">
        <f t="shared" si="31"/>
      </c>
      <c r="D104" s="22">
        <f>IF(A104="","",VLOOKUP(A104,JAN8_DB!$A:$H,2,FALSE))</f>
      </c>
      <c r="E104" s="22">
        <f>IF(A104="","",VLOOKUP(A104,JAN8_DB!$A:$H,3,FALSE))</f>
      </c>
      <c r="F104" s="21">
        <f>IF(A104="","",VLOOKUP(A104,JAN8_DB!$A:$H,4,FALSE))</f>
      </c>
      <c r="G104" s="21">
        <f>IF(A104="","",VLOOKUP(A104,JAN8_DB!$A:$H,5,FALSE))</f>
      </c>
      <c r="H104" s="21">
        <f>IF(A104="","",VLOOKUP(A104,JAN8_DB!$A:$H,6,FALSE))</f>
      </c>
      <c r="I104" s="21">
        <f>IF(A104="","",VLOOKUP(A104,JAN8_DB!$A:$H,7,FALSE))</f>
      </c>
      <c r="J104" s="14">
        <f>IF(A104="","",IF(VLOOKUP(A104,JAN8_DB!$A:$H,8,FALSE)=0,"",VLOOKUP(A104,JAN8_DB!$A:$H,8,FALSE)))</f>
      </c>
      <c r="L104" s="3">
        <f t="shared" si="17"/>
      </c>
      <c r="M104" s="3">
        <f t="shared" si="18"/>
      </c>
      <c r="N104" s="3">
        <f t="shared" si="19"/>
      </c>
      <c r="O104" s="3">
        <f t="shared" si="20"/>
      </c>
      <c r="P104" s="3">
        <f t="shared" si="21"/>
      </c>
      <c r="Q104" s="3">
        <f t="shared" si="22"/>
      </c>
      <c r="R104" s="3">
        <f t="shared" si="23"/>
      </c>
      <c r="S104" s="3">
        <f t="shared" si="24"/>
      </c>
      <c r="T104" s="3">
        <f t="shared" si="25"/>
      </c>
      <c r="U104" s="3">
        <f t="shared" si="26"/>
      </c>
      <c r="V104" s="3">
        <f t="shared" si="27"/>
      </c>
      <c r="W104" s="10">
        <f t="shared" si="28"/>
      </c>
      <c r="X104" s="10" t="e">
        <f>VLOOKUP(RIGHT(LEFT(A104,5),1),'JAN_変換'!$C$2:$D$11,2,FALSE)</f>
        <v>#N/A</v>
      </c>
      <c r="Y104" s="10" t="e">
        <f>VLOOKUP(RIGHT(LEFT(A104,6),1),'JAN_変換'!$C$2:$D$11,2,FALSE)</f>
        <v>#N/A</v>
      </c>
      <c r="Z104" s="10" t="e">
        <f>VLOOKUP(RIGHT(LEFT(A104,7),1),'JAN_変換'!$C$2:$D$11,2,FALSE)</f>
        <v>#N/A</v>
      </c>
      <c r="AA104" s="10" t="e">
        <f>VLOOKUP(RIGHT(LEFT(A104,8),1),'JAN_変換'!$C$2:$D$11,2,FALSE)</f>
        <v>#N/A</v>
      </c>
      <c r="AC104" s="3" t="e">
        <f t="shared" si="29"/>
        <v>#N/A</v>
      </c>
      <c r="AD104" s="3" t="e">
        <f t="shared" si="30"/>
        <v>#VALUE!</v>
      </c>
    </row>
    <row r="105" spans="1:30" ht="24" customHeight="1">
      <c r="A105" s="13"/>
      <c r="B105" s="26">
        <f t="shared" si="16"/>
      </c>
      <c r="C105" s="27">
        <f t="shared" si="31"/>
      </c>
      <c r="D105" s="22">
        <f>IF(A105="","",VLOOKUP(A105,JAN8_DB!$A:$H,2,FALSE))</f>
      </c>
      <c r="E105" s="22">
        <f>IF(A105="","",VLOOKUP(A105,JAN8_DB!$A:$H,3,FALSE))</f>
      </c>
      <c r="F105" s="21">
        <f>IF(A105="","",VLOOKUP(A105,JAN8_DB!$A:$H,4,FALSE))</f>
      </c>
      <c r="G105" s="21">
        <f>IF(A105="","",VLOOKUP(A105,JAN8_DB!$A:$H,5,FALSE))</f>
      </c>
      <c r="H105" s="21">
        <f>IF(A105="","",VLOOKUP(A105,JAN8_DB!$A:$H,6,FALSE))</f>
      </c>
      <c r="I105" s="21">
        <f>IF(A105="","",VLOOKUP(A105,JAN8_DB!$A:$H,7,FALSE))</f>
      </c>
      <c r="J105" s="14">
        <f>IF(A105="","",IF(VLOOKUP(A105,JAN8_DB!$A:$H,8,FALSE)=0,"",VLOOKUP(A105,JAN8_DB!$A:$H,8,FALSE)))</f>
      </c>
      <c r="L105" s="3">
        <f t="shared" si="17"/>
      </c>
      <c r="M105" s="3">
        <f t="shared" si="18"/>
      </c>
      <c r="N105" s="3">
        <f t="shared" si="19"/>
      </c>
      <c r="O105" s="3">
        <f t="shared" si="20"/>
      </c>
      <c r="P105" s="3">
        <f t="shared" si="21"/>
      </c>
      <c r="Q105" s="3">
        <f t="shared" si="22"/>
      </c>
      <c r="R105" s="3">
        <f t="shared" si="23"/>
      </c>
      <c r="S105" s="3">
        <f t="shared" si="24"/>
      </c>
      <c r="T105" s="3">
        <f t="shared" si="25"/>
      </c>
      <c r="U105" s="3">
        <f t="shared" si="26"/>
      </c>
      <c r="V105" s="3">
        <f t="shared" si="27"/>
      </c>
      <c r="W105" s="10">
        <f t="shared" si="28"/>
      </c>
      <c r="X105" s="10" t="e">
        <f>VLOOKUP(RIGHT(LEFT(A105,5),1),'JAN_変換'!$C$2:$D$11,2,FALSE)</f>
        <v>#N/A</v>
      </c>
      <c r="Y105" s="10" t="e">
        <f>VLOOKUP(RIGHT(LEFT(A105,6),1),'JAN_変換'!$C$2:$D$11,2,FALSE)</f>
        <v>#N/A</v>
      </c>
      <c r="Z105" s="10" t="e">
        <f>VLOOKUP(RIGHT(LEFT(A105,7),1),'JAN_変換'!$C$2:$D$11,2,FALSE)</f>
        <v>#N/A</v>
      </c>
      <c r="AA105" s="10" t="e">
        <f>VLOOKUP(RIGHT(LEFT(A105,8),1),'JAN_変換'!$C$2:$D$11,2,FALSE)</f>
        <v>#N/A</v>
      </c>
      <c r="AC105" s="3" t="e">
        <f t="shared" si="29"/>
        <v>#N/A</v>
      </c>
      <c r="AD105" s="3" t="e">
        <f t="shared" si="30"/>
        <v>#VALUE!</v>
      </c>
    </row>
    <row r="106" spans="1:30" ht="24" customHeight="1">
      <c r="A106" s="13"/>
      <c r="B106" s="26">
        <f t="shared" si="16"/>
      </c>
      <c r="C106" s="27">
        <f t="shared" si="31"/>
      </c>
      <c r="D106" s="22">
        <f>IF(A106="","",VLOOKUP(A106,JAN8_DB!$A:$H,2,FALSE))</f>
      </c>
      <c r="E106" s="22">
        <f>IF(A106="","",VLOOKUP(A106,JAN8_DB!$A:$H,3,FALSE))</f>
      </c>
      <c r="F106" s="21">
        <f>IF(A106="","",VLOOKUP(A106,JAN8_DB!$A:$H,4,FALSE))</f>
      </c>
      <c r="G106" s="21">
        <f>IF(A106="","",VLOOKUP(A106,JAN8_DB!$A:$H,5,FALSE))</f>
      </c>
      <c r="H106" s="21">
        <f>IF(A106="","",VLOOKUP(A106,JAN8_DB!$A:$H,6,FALSE))</f>
      </c>
      <c r="I106" s="21">
        <f>IF(A106="","",VLOOKUP(A106,JAN8_DB!$A:$H,7,FALSE))</f>
      </c>
      <c r="J106" s="14">
        <f>IF(A106="","",IF(VLOOKUP(A106,JAN8_DB!$A:$H,8,FALSE)=0,"",VLOOKUP(A106,JAN8_DB!$A:$H,8,FALSE)))</f>
      </c>
      <c r="L106" s="3">
        <f t="shared" si="17"/>
      </c>
      <c r="M106" s="3">
        <f t="shared" si="18"/>
      </c>
      <c r="N106" s="3">
        <f t="shared" si="19"/>
      </c>
      <c r="O106" s="3">
        <f t="shared" si="20"/>
      </c>
      <c r="P106" s="3">
        <f t="shared" si="21"/>
      </c>
      <c r="Q106" s="3">
        <f t="shared" si="22"/>
      </c>
      <c r="R106" s="3">
        <f t="shared" si="23"/>
      </c>
      <c r="S106" s="3">
        <f t="shared" si="24"/>
      </c>
      <c r="T106" s="3">
        <f t="shared" si="25"/>
      </c>
      <c r="U106" s="3">
        <f t="shared" si="26"/>
      </c>
      <c r="V106" s="3">
        <f t="shared" si="27"/>
      </c>
      <c r="W106" s="10">
        <f t="shared" si="28"/>
      </c>
      <c r="X106" s="10" t="e">
        <f>VLOOKUP(RIGHT(LEFT(A106,5),1),'JAN_変換'!$C$2:$D$11,2,FALSE)</f>
        <v>#N/A</v>
      </c>
      <c r="Y106" s="10" t="e">
        <f>VLOOKUP(RIGHT(LEFT(A106,6),1),'JAN_変換'!$C$2:$D$11,2,FALSE)</f>
        <v>#N/A</v>
      </c>
      <c r="Z106" s="10" t="e">
        <f>VLOOKUP(RIGHT(LEFT(A106,7),1),'JAN_変換'!$C$2:$D$11,2,FALSE)</f>
        <v>#N/A</v>
      </c>
      <c r="AA106" s="10" t="e">
        <f>VLOOKUP(RIGHT(LEFT(A106,8),1),'JAN_変換'!$C$2:$D$11,2,FALSE)</f>
        <v>#N/A</v>
      </c>
      <c r="AC106" s="3" t="e">
        <f t="shared" si="29"/>
        <v>#N/A</v>
      </c>
      <c r="AD106" s="3" t="e">
        <f t="shared" si="30"/>
        <v>#VALUE!</v>
      </c>
    </row>
    <row r="107" spans="1:30" ht="24" customHeight="1">
      <c r="A107" s="13"/>
      <c r="B107" s="26">
        <f t="shared" si="16"/>
      </c>
      <c r="C107" s="27">
        <f t="shared" si="31"/>
      </c>
      <c r="D107" s="22">
        <f>IF(A107="","",VLOOKUP(A107,JAN8_DB!$A:$H,2,FALSE))</f>
      </c>
      <c r="E107" s="22">
        <f>IF(A107="","",VLOOKUP(A107,JAN8_DB!$A:$H,3,FALSE))</f>
      </c>
      <c r="F107" s="21">
        <f>IF(A107="","",VLOOKUP(A107,JAN8_DB!$A:$H,4,FALSE))</f>
      </c>
      <c r="G107" s="21">
        <f>IF(A107="","",VLOOKUP(A107,JAN8_DB!$A:$H,5,FALSE))</f>
      </c>
      <c r="H107" s="21">
        <f>IF(A107="","",VLOOKUP(A107,JAN8_DB!$A:$H,6,FALSE))</f>
      </c>
      <c r="I107" s="21">
        <f>IF(A107="","",VLOOKUP(A107,JAN8_DB!$A:$H,7,FALSE))</f>
      </c>
      <c r="J107" s="14">
        <f>IF(A107="","",IF(VLOOKUP(A107,JAN8_DB!$A:$H,8,FALSE)=0,"",VLOOKUP(A107,JAN8_DB!$A:$H,8,FALSE)))</f>
      </c>
      <c r="L107" s="3">
        <f t="shared" si="17"/>
      </c>
      <c r="M107" s="3">
        <f t="shared" si="18"/>
      </c>
      <c r="N107" s="3">
        <f t="shared" si="19"/>
      </c>
      <c r="O107" s="3">
        <f t="shared" si="20"/>
      </c>
      <c r="P107" s="3">
        <f t="shared" si="21"/>
      </c>
      <c r="Q107" s="3">
        <f t="shared" si="22"/>
      </c>
      <c r="R107" s="3">
        <f t="shared" si="23"/>
      </c>
      <c r="S107" s="3">
        <f t="shared" si="24"/>
      </c>
      <c r="T107" s="3">
        <f t="shared" si="25"/>
      </c>
      <c r="U107" s="3">
        <f t="shared" si="26"/>
      </c>
      <c r="V107" s="3">
        <f t="shared" si="27"/>
      </c>
      <c r="W107" s="10">
        <f t="shared" si="28"/>
      </c>
      <c r="X107" s="10" t="e">
        <f>VLOOKUP(RIGHT(LEFT(A107,5),1),'JAN_変換'!$C$2:$D$11,2,FALSE)</f>
        <v>#N/A</v>
      </c>
      <c r="Y107" s="10" t="e">
        <f>VLOOKUP(RIGHT(LEFT(A107,6),1),'JAN_変換'!$C$2:$D$11,2,FALSE)</f>
        <v>#N/A</v>
      </c>
      <c r="Z107" s="10" t="e">
        <f>VLOOKUP(RIGHT(LEFT(A107,7),1),'JAN_変換'!$C$2:$D$11,2,FALSE)</f>
        <v>#N/A</v>
      </c>
      <c r="AA107" s="10" t="e">
        <f>VLOOKUP(RIGHT(LEFT(A107,8),1),'JAN_変換'!$C$2:$D$11,2,FALSE)</f>
        <v>#N/A</v>
      </c>
      <c r="AC107" s="3" t="e">
        <f t="shared" si="29"/>
        <v>#N/A</v>
      </c>
      <c r="AD107" s="3" t="e">
        <f t="shared" si="30"/>
        <v>#VALUE!</v>
      </c>
    </row>
    <row r="108" spans="1:30" ht="24" customHeight="1">
      <c r="A108" s="13"/>
      <c r="B108" s="26">
        <f t="shared" si="16"/>
      </c>
      <c r="C108" s="27">
        <f t="shared" si="31"/>
      </c>
      <c r="D108" s="22">
        <f>IF(A108="","",VLOOKUP(A108,JAN8_DB!$A:$H,2,FALSE))</f>
      </c>
      <c r="E108" s="22">
        <f>IF(A108="","",VLOOKUP(A108,JAN8_DB!$A:$H,3,FALSE))</f>
      </c>
      <c r="F108" s="21">
        <f>IF(A108="","",VLOOKUP(A108,JAN8_DB!$A:$H,4,FALSE))</f>
      </c>
      <c r="G108" s="21">
        <f>IF(A108="","",VLOOKUP(A108,JAN8_DB!$A:$H,5,FALSE))</f>
      </c>
      <c r="H108" s="21">
        <f>IF(A108="","",VLOOKUP(A108,JAN8_DB!$A:$H,6,FALSE))</f>
      </c>
      <c r="I108" s="21">
        <f>IF(A108="","",VLOOKUP(A108,JAN8_DB!$A:$H,7,FALSE))</f>
      </c>
      <c r="J108" s="14">
        <f>IF(A108="","",IF(VLOOKUP(A108,JAN8_DB!$A:$H,8,FALSE)=0,"",VLOOKUP(A108,JAN8_DB!$A:$H,8,FALSE)))</f>
      </c>
      <c r="L108" s="3">
        <f t="shared" si="17"/>
      </c>
      <c r="M108" s="3">
        <f t="shared" si="18"/>
      </c>
      <c r="N108" s="3">
        <f t="shared" si="19"/>
      </c>
      <c r="O108" s="3">
        <f t="shared" si="20"/>
      </c>
      <c r="P108" s="3">
        <f t="shared" si="21"/>
      </c>
      <c r="Q108" s="3">
        <f t="shared" si="22"/>
      </c>
      <c r="R108" s="3">
        <f t="shared" si="23"/>
      </c>
      <c r="S108" s="3">
        <f t="shared" si="24"/>
      </c>
      <c r="T108" s="3">
        <f t="shared" si="25"/>
      </c>
      <c r="U108" s="3">
        <f t="shared" si="26"/>
      </c>
      <c r="V108" s="3">
        <f t="shared" si="27"/>
      </c>
      <c r="W108" s="10">
        <f t="shared" si="28"/>
      </c>
      <c r="X108" s="10" t="e">
        <f>VLOOKUP(RIGHT(LEFT(A108,5),1),'JAN_変換'!$C$2:$D$11,2,FALSE)</f>
        <v>#N/A</v>
      </c>
      <c r="Y108" s="10" t="e">
        <f>VLOOKUP(RIGHT(LEFT(A108,6),1),'JAN_変換'!$C$2:$D$11,2,FALSE)</f>
        <v>#N/A</v>
      </c>
      <c r="Z108" s="10" t="e">
        <f>VLOOKUP(RIGHT(LEFT(A108,7),1),'JAN_変換'!$C$2:$D$11,2,FALSE)</f>
        <v>#N/A</v>
      </c>
      <c r="AA108" s="10" t="e">
        <f>VLOOKUP(RIGHT(LEFT(A108,8),1),'JAN_変換'!$C$2:$D$11,2,FALSE)</f>
        <v>#N/A</v>
      </c>
      <c r="AC108" s="3" t="e">
        <f t="shared" si="29"/>
        <v>#N/A</v>
      </c>
      <c r="AD108" s="3" t="e">
        <f t="shared" si="30"/>
        <v>#VALUE!</v>
      </c>
    </row>
    <row r="109" spans="1:30" ht="24" customHeight="1">
      <c r="A109" s="13"/>
      <c r="B109" s="26">
        <f t="shared" si="16"/>
      </c>
      <c r="C109" s="27">
        <f t="shared" si="31"/>
      </c>
      <c r="D109" s="22">
        <f>IF(A109="","",VLOOKUP(A109,JAN8_DB!$A:$H,2,FALSE))</f>
      </c>
      <c r="E109" s="22">
        <f>IF(A109="","",VLOOKUP(A109,JAN8_DB!$A:$H,3,FALSE))</f>
      </c>
      <c r="F109" s="21">
        <f>IF(A109="","",VLOOKUP(A109,JAN8_DB!$A:$H,4,FALSE))</f>
      </c>
      <c r="G109" s="21">
        <f>IF(A109="","",VLOOKUP(A109,JAN8_DB!$A:$H,5,FALSE))</f>
      </c>
      <c r="H109" s="21">
        <f>IF(A109="","",VLOOKUP(A109,JAN8_DB!$A:$H,6,FALSE))</f>
      </c>
      <c r="I109" s="21">
        <f>IF(A109="","",VLOOKUP(A109,JAN8_DB!$A:$H,7,FALSE))</f>
      </c>
      <c r="J109" s="14">
        <f>IF(A109="","",IF(VLOOKUP(A109,JAN8_DB!$A:$H,8,FALSE)=0,"",VLOOKUP(A109,JAN8_DB!$A:$H,8,FALSE)))</f>
      </c>
      <c r="L109" s="3">
        <f t="shared" si="17"/>
      </c>
      <c r="M109" s="3">
        <f t="shared" si="18"/>
      </c>
      <c r="N109" s="3">
        <f t="shared" si="19"/>
      </c>
      <c r="O109" s="3">
        <f t="shared" si="20"/>
      </c>
      <c r="P109" s="3">
        <f t="shared" si="21"/>
      </c>
      <c r="Q109" s="3">
        <f t="shared" si="22"/>
      </c>
      <c r="R109" s="3">
        <f t="shared" si="23"/>
      </c>
      <c r="S109" s="3">
        <f t="shared" si="24"/>
      </c>
      <c r="T109" s="3">
        <f t="shared" si="25"/>
      </c>
      <c r="U109" s="3">
        <f t="shared" si="26"/>
      </c>
      <c r="V109" s="3">
        <f t="shared" si="27"/>
      </c>
      <c r="W109" s="10">
        <f t="shared" si="28"/>
      </c>
      <c r="X109" s="10" t="e">
        <f>VLOOKUP(RIGHT(LEFT(A109,5),1),'JAN_変換'!$C$2:$D$11,2,FALSE)</f>
        <v>#N/A</v>
      </c>
      <c r="Y109" s="10" t="e">
        <f>VLOOKUP(RIGHT(LEFT(A109,6),1),'JAN_変換'!$C$2:$D$11,2,FALSE)</f>
        <v>#N/A</v>
      </c>
      <c r="Z109" s="10" t="e">
        <f>VLOOKUP(RIGHT(LEFT(A109,7),1),'JAN_変換'!$C$2:$D$11,2,FALSE)</f>
        <v>#N/A</v>
      </c>
      <c r="AA109" s="10" t="e">
        <f>VLOOKUP(RIGHT(LEFT(A109,8),1),'JAN_変換'!$C$2:$D$11,2,FALSE)</f>
        <v>#N/A</v>
      </c>
      <c r="AC109" s="3" t="e">
        <f t="shared" si="29"/>
        <v>#N/A</v>
      </c>
      <c r="AD109" s="3" t="e">
        <f t="shared" si="30"/>
        <v>#VALUE!</v>
      </c>
    </row>
    <row r="110" spans="1:30" ht="24" customHeight="1">
      <c r="A110" s="13"/>
      <c r="B110" s="26">
        <f t="shared" si="16"/>
      </c>
      <c r="C110" s="27">
        <f t="shared" si="31"/>
      </c>
      <c r="D110" s="22">
        <f>IF(A110="","",VLOOKUP(A110,JAN8_DB!$A:$H,2,FALSE))</f>
      </c>
      <c r="E110" s="22">
        <f>IF(A110="","",VLOOKUP(A110,JAN8_DB!$A:$H,3,FALSE))</f>
      </c>
      <c r="F110" s="21">
        <f>IF(A110="","",VLOOKUP(A110,JAN8_DB!$A:$H,4,FALSE))</f>
      </c>
      <c r="G110" s="21">
        <f>IF(A110="","",VLOOKUP(A110,JAN8_DB!$A:$H,5,FALSE))</f>
      </c>
      <c r="H110" s="21">
        <f>IF(A110="","",VLOOKUP(A110,JAN8_DB!$A:$H,6,FALSE))</f>
      </c>
      <c r="I110" s="21">
        <f>IF(A110="","",VLOOKUP(A110,JAN8_DB!$A:$H,7,FALSE))</f>
      </c>
      <c r="J110" s="14">
        <f>IF(A110="","",IF(VLOOKUP(A110,JAN8_DB!$A:$H,8,FALSE)=0,"",VLOOKUP(A110,JAN8_DB!$A:$H,8,FALSE)))</f>
      </c>
      <c r="L110" s="3">
        <f t="shared" si="17"/>
      </c>
      <c r="M110" s="3">
        <f t="shared" si="18"/>
      </c>
      <c r="N110" s="3">
        <f t="shared" si="19"/>
      </c>
      <c r="O110" s="3">
        <f t="shared" si="20"/>
      </c>
      <c r="P110" s="3">
        <f t="shared" si="21"/>
      </c>
      <c r="Q110" s="3">
        <f t="shared" si="22"/>
      </c>
      <c r="R110" s="3">
        <f t="shared" si="23"/>
      </c>
      <c r="S110" s="3">
        <f t="shared" si="24"/>
      </c>
      <c r="T110" s="3">
        <f t="shared" si="25"/>
      </c>
      <c r="U110" s="3">
        <f t="shared" si="26"/>
      </c>
      <c r="V110" s="3">
        <f t="shared" si="27"/>
      </c>
      <c r="W110" s="10">
        <f t="shared" si="28"/>
      </c>
      <c r="X110" s="10" t="e">
        <f>VLOOKUP(RIGHT(LEFT(A110,5),1),'JAN_変換'!$C$2:$D$11,2,FALSE)</f>
        <v>#N/A</v>
      </c>
      <c r="Y110" s="10" t="e">
        <f>VLOOKUP(RIGHT(LEFT(A110,6),1),'JAN_変換'!$C$2:$D$11,2,FALSE)</f>
        <v>#N/A</v>
      </c>
      <c r="Z110" s="10" t="e">
        <f>VLOOKUP(RIGHT(LEFT(A110,7),1),'JAN_変換'!$C$2:$D$11,2,FALSE)</f>
        <v>#N/A</v>
      </c>
      <c r="AA110" s="10" t="e">
        <f>VLOOKUP(RIGHT(LEFT(A110,8),1),'JAN_変換'!$C$2:$D$11,2,FALSE)</f>
        <v>#N/A</v>
      </c>
      <c r="AC110" s="3" t="e">
        <f t="shared" si="29"/>
        <v>#N/A</v>
      </c>
      <c r="AD110" s="3" t="e">
        <f t="shared" si="30"/>
        <v>#VALUE!</v>
      </c>
    </row>
    <row r="111" spans="1:30" ht="24" customHeight="1">
      <c r="A111" s="13"/>
      <c r="B111" s="26">
        <f t="shared" si="16"/>
      </c>
      <c r="C111" s="27">
        <f t="shared" si="31"/>
      </c>
      <c r="D111" s="22">
        <f>IF(A111="","",VLOOKUP(A111,JAN8_DB!$A:$H,2,FALSE))</f>
      </c>
      <c r="E111" s="22">
        <f>IF(A111="","",VLOOKUP(A111,JAN8_DB!$A:$H,3,FALSE))</f>
      </c>
      <c r="F111" s="21">
        <f>IF(A111="","",VLOOKUP(A111,JAN8_DB!$A:$H,4,FALSE))</f>
      </c>
      <c r="G111" s="21">
        <f>IF(A111="","",VLOOKUP(A111,JAN8_DB!$A:$H,5,FALSE))</f>
      </c>
      <c r="H111" s="21">
        <f>IF(A111="","",VLOOKUP(A111,JAN8_DB!$A:$H,6,FALSE))</f>
      </c>
      <c r="I111" s="21">
        <f>IF(A111="","",VLOOKUP(A111,JAN8_DB!$A:$H,7,FALSE))</f>
      </c>
      <c r="J111" s="14">
        <f>IF(A111="","",IF(VLOOKUP(A111,JAN8_DB!$A:$H,8,FALSE)=0,"",VLOOKUP(A111,JAN8_DB!$A:$H,8,FALSE)))</f>
      </c>
      <c r="L111" s="3">
        <f t="shared" si="17"/>
      </c>
      <c r="M111" s="3">
        <f t="shared" si="18"/>
      </c>
      <c r="N111" s="3">
        <f t="shared" si="19"/>
      </c>
      <c r="O111" s="3">
        <f t="shared" si="20"/>
      </c>
      <c r="P111" s="3">
        <f t="shared" si="21"/>
      </c>
      <c r="Q111" s="3">
        <f t="shared" si="22"/>
      </c>
      <c r="R111" s="3">
        <f t="shared" si="23"/>
      </c>
      <c r="S111" s="3">
        <f t="shared" si="24"/>
      </c>
      <c r="T111" s="3">
        <f t="shared" si="25"/>
      </c>
      <c r="U111" s="3">
        <f t="shared" si="26"/>
      </c>
      <c r="V111" s="3">
        <f t="shared" si="27"/>
      </c>
      <c r="W111" s="10">
        <f t="shared" si="28"/>
      </c>
      <c r="X111" s="10" t="e">
        <f>VLOOKUP(RIGHT(LEFT(A111,5),1),'JAN_変換'!$C$2:$D$11,2,FALSE)</f>
        <v>#N/A</v>
      </c>
      <c r="Y111" s="10" t="e">
        <f>VLOOKUP(RIGHT(LEFT(A111,6),1),'JAN_変換'!$C$2:$D$11,2,FALSE)</f>
        <v>#N/A</v>
      </c>
      <c r="Z111" s="10" t="e">
        <f>VLOOKUP(RIGHT(LEFT(A111,7),1),'JAN_変換'!$C$2:$D$11,2,FALSE)</f>
        <v>#N/A</v>
      </c>
      <c r="AA111" s="10" t="e">
        <f>VLOOKUP(RIGHT(LEFT(A111,8),1),'JAN_変換'!$C$2:$D$11,2,FALSE)</f>
        <v>#N/A</v>
      </c>
      <c r="AC111" s="3" t="e">
        <f t="shared" si="29"/>
        <v>#N/A</v>
      </c>
      <c r="AD111" s="3" t="e">
        <f t="shared" si="30"/>
        <v>#VALUE!</v>
      </c>
    </row>
    <row r="112" spans="1:30" ht="24" customHeight="1">
      <c r="A112" s="13"/>
      <c r="B112" s="26">
        <f t="shared" si="16"/>
      </c>
      <c r="C112" s="27">
        <f t="shared" si="31"/>
      </c>
      <c r="D112" s="22">
        <f>IF(A112="","",VLOOKUP(A112,JAN8_DB!$A:$H,2,FALSE))</f>
      </c>
      <c r="E112" s="22">
        <f>IF(A112="","",VLOOKUP(A112,JAN8_DB!$A:$H,3,FALSE))</f>
      </c>
      <c r="F112" s="21">
        <f>IF(A112="","",VLOOKUP(A112,JAN8_DB!$A:$H,4,FALSE))</f>
      </c>
      <c r="G112" s="21">
        <f>IF(A112="","",VLOOKUP(A112,JAN8_DB!$A:$H,5,FALSE))</f>
      </c>
      <c r="H112" s="21">
        <f>IF(A112="","",VLOOKUP(A112,JAN8_DB!$A:$H,6,FALSE))</f>
      </c>
      <c r="I112" s="21">
        <f>IF(A112="","",VLOOKUP(A112,JAN8_DB!$A:$H,7,FALSE))</f>
      </c>
      <c r="J112" s="14">
        <f>IF(A112="","",IF(VLOOKUP(A112,JAN8_DB!$A:$H,8,FALSE)=0,"",VLOOKUP(A112,JAN8_DB!$A:$H,8,FALSE)))</f>
      </c>
      <c r="L112" s="3">
        <f t="shared" si="17"/>
      </c>
      <c r="M112" s="3">
        <f t="shared" si="18"/>
      </c>
      <c r="N112" s="3">
        <f t="shared" si="19"/>
      </c>
      <c r="O112" s="3">
        <f t="shared" si="20"/>
      </c>
      <c r="P112" s="3">
        <f t="shared" si="21"/>
      </c>
      <c r="Q112" s="3">
        <f t="shared" si="22"/>
      </c>
      <c r="R112" s="3">
        <f t="shared" si="23"/>
      </c>
      <c r="S112" s="3">
        <f t="shared" si="24"/>
      </c>
      <c r="T112" s="3">
        <f t="shared" si="25"/>
      </c>
      <c r="U112" s="3">
        <f t="shared" si="26"/>
      </c>
      <c r="V112" s="3">
        <f t="shared" si="27"/>
      </c>
      <c r="W112" s="10">
        <f t="shared" si="28"/>
      </c>
      <c r="X112" s="10" t="e">
        <f>VLOOKUP(RIGHT(LEFT(A112,5),1),'JAN_変換'!$C$2:$D$11,2,FALSE)</f>
        <v>#N/A</v>
      </c>
      <c r="Y112" s="10" t="e">
        <f>VLOOKUP(RIGHT(LEFT(A112,6),1),'JAN_変換'!$C$2:$D$11,2,FALSE)</f>
        <v>#N/A</v>
      </c>
      <c r="Z112" s="10" t="e">
        <f>VLOOKUP(RIGHT(LEFT(A112,7),1),'JAN_変換'!$C$2:$D$11,2,FALSE)</f>
        <v>#N/A</v>
      </c>
      <c r="AA112" s="10" t="e">
        <f>VLOOKUP(RIGHT(LEFT(A112,8),1),'JAN_変換'!$C$2:$D$11,2,FALSE)</f>
        <v>#N/A</v>
      </c>
      <c r="AC112" s="3" t="e">
        <f t="shared" si="29"/>
        <v>#N/A</v>
      </c>
      <c r="AD112" s="3" t="e">
        <f t="shared" si="30"/>
        <v>#VALUE!</v>
      </c>
    </row>
    <row r="113" spans="1:30" ht="24" customHeight="1">
      <c r="A113" s="13"/>
      <c r="B113" s="26">
        <f t="shared" si="16"/>
      </c>
      <c r="C113" s="27">
        <f t="shared" si="31"/>
      </c>
      <c r="D113" s="22">
        <f>IF(A113="","",VLOOKUP(A113,JAN8_DB!$A:$H,2,FALSE))</f>
      </c>
      <c r="E113" s="22">
        <f>IF(A113="","",VLOOKUP(A113,JAN8_DB!$A:$H,3,FALSE))</f>
      </c>
      <c r="F113" s="21">
        <f>IF(A113="","",VLOOKUP(A113,JAN8_DB!$A:$H,4,FALSE))</f>
      </c>
      <c r="G113" s="21">
        <f>IF(A113="","",VLOOKUP(A113,JAN8_DB!$A:$H,5,FALSE))</f>
      </c>
      <c r="H113" s="21">
        <f>IF(A113="","",VLOOKUP(A113,JAN8_DB!$A:$H,6,FALSE))</f>
      </c>
      <c r="I113" s="21">
        <f>IF(A113="","",VLOOKUP(A113,JAN8_DB!$A:$H,7,FALSE))</f>
      </c>
      <c r="J113" s="14">
        <f>IF(A113="","",IF(VLOOKUP(A113,JAN8_DB!$A:$H,8,FALSE)=0,"",VLOOKUP(A113,JAN8_DB!$A:$H,8,FALSE)))</f>
      </c>
      <c r="L113" s="3">
        <f t="shared" si="17"/>
      </c>
      <c r="M113" s="3">
        <f t="shared" si="18"/>
      </c>
      <c r="N113" s="3">
        <f t="shared" si="19"/>
      </c>
      <c r="O113" s="3">
        <f t="shared" si="20"/>
      </c>
      <c r="P113" s="3">
        <f t="shared" si="21"/>
      </c>
      <c r="Q113" s="3">
        <f t="shared" si="22"/>
      </c>
      <c r="R113" s="3">
        <f t="shared" si="23"/>
      </c>
      <c r="S113" s="3">
        <f t="shared" si="24"/>
      </c>
      <c r="T113" s="3">
        <f t="shared" si="25"/>
      </c>
      <c r="U113" s="3">
        <f t="shared" si="26"/>
      </c>
      <c r="V113" s="3">
        <f t="shared" si="27"/>
      </c>
      <c r="W113" s="10">
        <f t="shared" si="28"/>
      </c>
      <c r="X113" s="10" t="e">
        <f>VLOOKUP(RIGHT(LEFT(A113,5),1),'JAN_変換'!$C$2:$D$11,2,FALSE)</f>
        <v>#N/A</v>
      </c>
      <c r="Y113" s="10" t="e">
        <f>VLOOKUP(RIGHT(LEFT(A113,6),1),'JAN_変換'!$C$2:$D$11,2,FALSE)</f>
        <v>#N/A</v>
      </c>
      <c r="Z113" s="10" t="e">
        <f>VLOOKUP(RIGHT(LEFT(A113,7),1),'JAN_変換'!$C$2:$D$11,2,FALSE)</f>
        <v>#N/A</v>
      </c>
      <c r="AA113" s="10" t="e">
        <f>VLOOKUP(RIGHT(LEFT(A113,8),1),'JAN_変換'!$C$2:$D$11,2,FALSE)</f>
        <v>#N/A</v>
      </c>
      <c r="AC113" s="3" t="e">
        <f t="shared" si="29"/>
        <v>#N/A</v>
      </c>
      <c r="AD113" s="3" t="e">
        <f t="shared" si="30"/>
        <v>#VALUE!</v>
      </c>
    </row>
    <row r="114" spans="1:30" ht="24" customHeight="1">
      <c r="A114" s="13"/>
      <c r="B114" s="26">
        <f t="shared" si="16"/>
      </c>
      <c r="C114" s="27">
        <f t="shared" si="31"/>
      </c>
      <c r="D114" s="22">
        <f>IF(A114="","",VLOOKUP(A114,JAN8_DB!$A:$H,2,FALSE))</f>
      </c>
      <c r="E114" s="22">
        <f>IF(A114="","",VLOOKUP(A114,JAN8_DB!$A:$H,3,FALSE))</f>
      </c>
      <c r="F114" s="21">
        <f>IF(A114="","",VLOOKUP(A114,JAN8_DB!$A:$H,4,FALSE))</f>
      </c>
      <c r="G114" s="21">
        <f>IF(A114="","",VLOOKUP(A114,JAN8_DB!$A:$H,5,FALSE))</f>
      </c>
      <c r="H114" s="21">
        <f>IF(A114="","",VLOOKUP(A114,JAN8_DB!$A:$H,6,FALSE))</f>
      </c>
      <c r="I114" s="21">
        <f>IF(A114="","",VLOOKUP(A114,JAN8_DB!$A:$H,7,FALSE))</f>
      </c>
      <c r="J114" s="14">
        <f>IF(A114="","",IF(VLOOKUP(A114,JAN8_DB!$A:$H,8,FALSE)=0,"",VLOOKUP(A114,JAN8_DB!$A:$H,8,FALSE)))</f>
      </c>
      <c r="L114" s="3">
        <f t="shared" si="17"/>
      </c>
      <c r="M114" s="3">
        <f t="shared" si="18"/>
      </c>
      <c r="N114" s="3">
        <f t="shared" si="19"/>
      </c>
      <c r="O114" s="3">
        <f t="shared" si="20"/>
      </c>
      <c r="P114" s="3">
        <f t="shared" si="21"/>
      </c>
      <c r="Q114" s="3">
        <f t="shared" si="22"/>
      </c>
      <c r="R114" s="3">
        <f t="shared" si="23"/>
      </c>
      <c r="S114" s="3">
        <f t="shared" si="24"/>
      </c>
      <c r="T114" s="3">
        <f t="shared" si="25"/>
      </c>
      <c r="U114" s="3">
        <f t="shared" si="26"/>
      </c>
      <c r="V114" s="3">
        <f t="shared" si="27"/>
      </c>
      <c r="W114" s="10">
        <f t="shared" si="28"/>
      </c>
      <c r="X114" s="10" t="e">
        <f>VLOOKUP(RIGHT(LEFT(A114,5),1),'JAN_変換'!$C$2:$D$11,2,FALSE)</f>
        <v>#N/A</v>
      </c>
      <c r="Y114" s="10" t="e">
        <f>VLOOKUP(RIGHT(LEFT(A114,6),1),'JAN_変換'!$C$2:$D$11,2,FALSE)</f>
        <v>#N/A</v>
      </c>
      <c r="Z114" s="10" t="e">
        <f>VLOOKUP(RIGHT(LEFT(A114,7),1),'JAN_変換'!$C$2:$D$11,2,FALSE)</f>
        <v>#N/A</v>
      </c>
      <c r="AA114" s="10" t="e">
        <f>VLOOKUP(RIGHT(LEFT(A114,8),1),'JAN_変換'!$C$2:$D$11,2,FALSE)</f>
        <v>#N/A</v>
      </c>
      <c r="AC114" s="3" t="e">
        <f t="shared" si="29"/>
        <v>#N/A</v>
      </c>
      <c r="AD114" s="3" t="e">
        <f t="shared" si="30"/>
        <v>#VALUE!</v>
      </c>
    </row>
    <row r="115" spans="1:30" ht="24" customHeight="1">
      <c r="A115" s="13"/>
      <c r="B115" s="26">
        <f t="shared" si="16"/>
      </c>
      <c r="C115" s="27">
        <f t="shared" si="31"/>
      </c>
      <c r="D115" s="22">
        <f>IF(A115="","",VLOOKUP(A115,JAN8_DB!$A:$H,2,FALSE))</f>
      </c>
      <c r="E115" s="22">
        <f>IF(A115="","",VLOOKUP(A115,JAN8_DB!$A:$H,3,FALSE))</f>
      </c>
      <c r="F115" s="21">
        <f>IF(A115="","",VLOOKUP(A115,JAN8_DB!$A:$H,4,FALSE))</f>
      </c>
      <c r="G115" s="21">
        <f>IF(A115="","",VLOOKUP(A115,JAN8_DB!$A:$H,5,FALSE))</f>
      </c>
      <c r="H115" s="21">
        <f>IF(A115="","",VLOOKUP(A115,JAN8_DB!$A:$H,6,FALSE))</f>
      </c>
      <c r="I115" s="21">
        <f>IF(A115="","",VLOOKUP(A115,JAN8_DB!$A:$H,7,FALSE))</f>
      </c>
      <c r="J115" s="14">
        <f>IF(A115="","",IF(VLOOKUP(A115,JAN8_DB!$A:$H,8,FALSE)=0,"",VLOOKUP(A115,JAN8_DB!$A:$H,8,FALSE)))</f>
      </c>
      <c r="L115" s="3">
        <f t="shared" si="17"/>
      </c>
      <c r="M115" s="3">
        <f t="shared" si="18"/>
      </c>
      <c r="N115" s="3">
        <f t="shared" si="19"/>
      </c>
      <c r="O115" s="3">
        <f t="shared" si="20"/>
      </c>
      <c r="P115" s="3">
        <f t="shared" si="21"/>
      </c>
      <c r="Q115" s="3">
        <f t="shared" si="22"/>
      </c>
      <c r="R115" s="3">
        <f t="shared" si="23"/>
      </c>
      <c r="S115" s="3">
        <f t="shared" si="24"/>
      </c>
      <c r="T115" s="3">
        <f t="shared" si="25"/>
      </c>
      <c r="U115" s="3">
        <f t="shared" si="26"/>
      </c>
      <c r="V115" s="3">
        <f t="shared" si="27"/>
      </c>
      <c r="W115" s="10">
        <f t="shared" si="28"/>
      </c>
      <c r="X115" s="10" t="e">
        <f>VLOOKUP(RIGHT(LEFT(A115,5),1),'JAN_変換'!$C$2:$D$11,2,FALSE)</f>
        <v>#N/A</v>
      </c>
      <c r="Y115" s="10" t="e">
        <f>VLOOKUP(RIGHT(LEFT(A115,6),1),'JAN_変換'!$C$2:$D$11,2,FALSE)</f>
        <v>#N/A</v>
      </c>
      <c r="Z115" s="10" t="e">
        <f>VLOOKUP(RIGHT(LEFT(A115,7),1),'JAN_変換'!$C$2:$D$11,2,FALSE)</f>
        <v>#N/A</v>
      </c>
      <c r="AA115" s="10" t="e">
        <f>VLOOKUP(RIGHT(LEFT(A115,8),1),'JAN_変換'!$C$2:$D$11,2,FALSE)</f>
        <v>#N/A</v>
      </c>
      <c r="AC115" s="3" t="e">
        <f t="shared" si="29"/>
        <v>#N/A</v>
      </c>
      <c r="AD115" s="3" t="e">
        <f t="shared" si="30"/>
        <v>#VALUE!</v>
      </c>
    </row>
    <row r="116" spans="1:30" ht="24" customHeight="1">
      <c r="A116" s="13"/>
      <c r="B116" s="26">
        <f t="shared" si="16"/>
      </c>
      <c r="C116" s="27">
        <f t="shared" si="31"/>
      </c>
      <c r="D116" s="22">
        <f>IF(A116="","",VLOOKUP(A116,JAN8_DB!$A:$H,2,FALSE))</f>
      </c>
      <c r="E116" s="22">
        <f>IF(A116="","",VLOOKUP(A116,JAN8_DB!$A:$H,3,FALSE))</f>
      </c>
      <c r="F116" s="21">
        <f>IF(A116="","",VLOOKUP(A116,JAN8_DB!$A:$H,4,FALSE))</f>
      </c>
      <c r="G116" s="21">
        <f>IF(A116="","",VLOOKUP(A116,JAN8_DB!$A:$H,5,FALSE))</f>
      </c>
      <c r="H116" s="21">
        <f>IF(A116="","",VLOOKUP(A116,JAN8_DB!$A:$H,6,FALSE))</f>
      </c>
      <c r="I116" s="21">
        <f>IF(A116="","",VLOOKUP(A116,JAN8_DB!$A:$H,7,FALSE))</f>
      </c>
      <c r="J116" s="14">
        <f>IF(A116="","",IF(VLOOKUP(A116,JAN8_DB!$A:$H,8,FALSE)=0,"",VLOOKUP(A116,JAN8_DB!$A:$H,8,FALSE)))</f>
      </c>
      <c r="L116" s="3">
        <f t="shared" si="17"/>
      </c>
      <c r="M116" s="3">
        <f t="shared" si="18"/>
      </c>
      <c r="N116" s="3">
        <f t="shared" si="19"/>
      </c>
      <c r="O116" s="3">
        <f t="shared" si="20"/>
      </c>
      <c r="P116" s="3">
        <f t="shared" si="21"/>
      </c>
      <c r="Q116" s="3">
        <f t="shared" si="22"/>
      </c>
      <c r="R116" s="3">
        <f t="shared" si="23"/>
      </c>
      <c r="S116" s="3">
        <f t="shared" si="24"/>
      </c>
      <c r="T116" s="3">
        <f t="shared" si="25"/>
      </c>
      <c r="U116" s="3">
        <f t="shared" si="26"/>
      </c>
      <c r="V116" s="3">
        <f t="shared" si="27"/>
      </c>
      <c r="W116" s="10">
        <f t="shared" si="28"/>
      </c>
      <c r="X116" s="10" t="e">
        <f>VLOOKUP(RIGHT(LEFT(A116,5),1),'JAN_変換'!$C$2:$D$11,2,FALSE)</f>
        <v>#N/A</v>
      </c>
      <c r="Y116" s="10" t="e">
        <f>VLOOKUP(RIGHT(LEFT(A116,6),1),'JAN_変換'!$C$2:$D$11,2,FALSE)</f>
        <v>#N/A</v>
      </c>
      <c r="Z116" s="10" t="e">
        <f>VLOOKUP(RIGHT(LEFT(A116,7),1),'JAN_変換'!$C$2:$D$11,2,FALSE)</f>
        <v>#N/A</v>
      </c>
      <c r="AA116" s="10" t="e">
        <f>VLOOKUP(RIGHT(LEFT(A116,8),1),'JAN_変換'!$C$2:$D$11,2,FALSE)</f>
        <v>#N/A</v>
      </c>
      <c r="AC116" s="3" t="e">
        <f t="shared" si="29"/>
        <v>#N/A</v>
      </c>
      <c r="AD116" s="3" t="e">
        <f t="shared" si="30"/>
        <v>#VALUE!</v>
      </c>
    </row>
    <row r="117" spans="1:30" ht="24" customHeight="1">
      <c r="A117" s="13"/>
      <c r="B117" s="26">
        <f t="shared" si="16"/>
      </c>
      <c r="C117" s="27">
        <f t="shared" si="31"/>
      </c>
      <c r="D117" s="22">
        <f>IF(A117="","",VLOOKUP(A117,JAN8_DB!$A:$H,2,FALSE))</f>
      </c>
      <c r="E117" s="22">
        <f>IF(A117="","",VLOOKUP(A117,JAN8_DB!$A:$H,3,FALSE))</f>
      </c>
      <c r="F117" s="21">
        <f>IF(A117="","",VLOOKUP(A117,JAN8_DB!$A:$H,4,FALSE))</f>
      </c>
      <c r="G117" s="21">
        <f>IF(A117="","",VLOOKUP(A117,JAN8_DB!$A:$H,5,FALSE))</f>
      </c>
      <c r="H117" s="21">
        <f>IF(A117="","",VLOOKUP(A117,JAN8_DB!$A:$H,6,FALSE))</f>
      </c>
      <c r="I117" s="21">
        <f>IF(A117="","",VLOOKUP(A117,JAN8_DB!$A:$H,7,FALSE))</f>
      </c>
      <c r="J117" s="14">
        <f>IF(A117="","",IF(VLOOKUP(A117,JAN8_DB!$A:$H,8,FALSE)=0,"",VLOOKUP(A117,JAN8_DB!$A:$H,8,FALSE)))</f>
      </c>
      <c r="L117" s="3">
        <f t="shared" si="17"/>
      </c>
      <c r="M117" s="3">
        <f t="shared" si="18"/>
      </c>
      <c r="N117" s="3">
        <f t="shared" si="19"/>
      </c>
      <c r="O117" s="3">
        <f t="shared" si="20"/>
      </c>
      <c r="P117" s="3">
        <f t="shared" si="21"/>
      </c>
      <c r="Q117" s="3">
        <f t="shared" si="22"/>
      </c>
      <c r="R117" s="3">
        <f t="shared" si="23"/>
      </c>
      <c r="S117" s="3">
        <f t="shared" si="24"/>
      </c>
      <c r="T117" s="3">
        <f t="shared" si="25"/>
      </c>
      <c r="U117" s="3">
        <f t="shared" si="26"/>
      </c>
      <c r="V117" s="3">
        <f t="shared" si="27"/>
      </c>
      <c r="W117" s="10">
        <f t="shared" si="28"/>
      </c>
      <c r="X117" s="10" t="e">
        <f>VLOOKUP(RIGHT(LEFT(A117,5),1),'JAN_変換'!$C$2:$D$11,2,FALSE)</f>
        <v>#N/A</v>
      </c>
      <c r="Y117" s="10" t="e">
        <f>VLOOKUP(RIGHT(LEFT(A117,6),1),'JAN_変換'!$C$2:$D$11,2,FALSE)</f>
        <v>#N/A</v>
      </c>
      <c r="Z117" s="10" t="e">
        <f>VLOOKUP(RIGHT(LEFT(A117,7),1),'JAN_変換'!$C$2:$D$11,2,FALSE)</f>
        <v>#N/A</v>
      </c>
      <c r="AA117" s="10" t="e">
        <f>VLOOKUP(RIGHT(LEFT(A117,8),1),'JAN_変換'!$C$2:$D$11,2,FALSE)</f>
        <v>#N/A</v>
      </c>
      <c r="AC117" s="3" t="e">
        <f t="shared" si="29"/>
        <v>#N/A</v>
      </c>
      <c r="AD117" s="3" t="e">
        <f t="shared" si="30"/>
        <v>#VALUE!</v>
      </c>
    </row>
    <row r="118" spans="1:30" ht="24" customHeight="1">
      <c r="A118" s="13"/>
      <c r="B118" s="26">
        <f t="shared" si="16"/>
      </c>
      <c r="C118" s="27">
        <f t="shared" si="31"/>
      </c>
      <c r="D118" s="22">
        <f>IF(A118="","",VLOOKUP(A118,JAN8_DB!$A:$H,2,FALSE))</f>
      </c>
      <c r="E118" s="22">
        <f>IF(A118="","",VLOOKUP(A118,JAN8_DB!$A:$H,3,FALSE))</f>
      </c>
      <c r="F118" s="21">
        <f>IF(A118="","",VLOOKUP(A118,JAN8_DB!$A:$H,4,FALSE))</f>
      </c>
      <c r="G118" s="21">
        <f>IF(A118="","",VLOOKUP(A118,JAN8_DB!$A:$H,5,FALSE))</f>
      </c>
      <c r="H118" s="21">
        <f>IF(A118="","",VLOOKUP(A118,JAN8_DB!$A:$H,6,FALSE))</f>
      </c>
      <c r="I118" s="21">
        <f>IF(A118="","",VLOOKUP(A118,JAN8_DB!$A:$H,7,FALSE))</f>
      </c>
      <c r="J118" s="14">
        <f>IF(A118="","",IF(VLOOKUP(A118,JAN8_DB!$A:$H,8,FALSE)=0,"",VLOOKUP(A118,JAN8_DB!$A:$H,8,FALSE)))</f>
      </c>
      <c r="L118" s="3">
        <f t="shared" si="17"/>
      </c>
      <c r="M118" s="3">
        <f t="shared" si="18"/>
      </c>
      <c r="N118" s="3">
        <f t="shared" si="19"/>
      </c>
      <c r="O118" s="3">
        <f t="shared" si="20"/>
      </c>
      <c r="P118" s="3">
        <f t="shared" si="21"/>
      </c>
      <c r="Q118" s="3">
        <f t="shared" si="22"/>
      </c>
      <c r="R118" s="3">
        <f t="shared" si="23"/>
      </c>
      <c r="S118" s="3">
        <f t="shared" si="24"/>
      </c>
      <c r="T118" s="3">
        <f t="shared" si="25"/>
      </c>
      <c r="U118" s="3">
        <f t="shared" si="26"/>
      </c>
      <c r="V118" s="3">
        <f t="shared" si="27"/>
      </c>
      <c r="W118" s="10">
        <f t="shared" si="28"/>
      </c>
      <c r="X118" s="10" t="e">
        <f>VLOOKUP(RIGHT(LEFT(A118,5),1),'JAN_変換'!$C$2:$D$11,2,FALSE)</f>
        <v>#N/A</v>
      </c>
      <c r="Y118" s="10" t="e">
        <f>VLOOKUP(RIGHT(LEFT(A118,6),1),'JAN_変換'!$C$2:$D$11,2,FALSE)</f>
        <v>#N/A</v>
      </c>
      <c r="Z118" s="10" t="e">
        <f>VLOOKUP(RIGHT(LEFT(A118,7),1),'JAN_変換'!$C$2:$D$11,2,FALSE)</f>
        <v>#N/A</v>
      </c>
      <c r="AA118" s="10" t="e">
        <f>VLOOKUP(RIGHT(LEFT(A118,8),1),'JAN_変換'!$C$2:$D$11,2,FALSE)</f>
        <v>#N/A</v>
      </c>
      <c r="AC118" s="3" t="e">
        <f t="shared" si="29"/>
        <v>#N/A</v>
      </c>
      <c r="AD118" s="3" t="e">
        <f t="shared" si="30"/>
        <v>#VALUE!</v>
      </c>
    </row>
    <row r="119" spans="1:30" ht="24" customHeight="1">
      <c r="A119" s="13"/>
      <c r="B119" s="26">
        <f t="shared" si="16"/>
      </c>
      <c r="C119" s="27">
        <f t="shared" si="31"/>
      </c>
      <c r="D119" s="22">
        <f>IF(A119="","",VLOOKUP(A119,JAN8_DB!$A:$H,2,FALSE))</f>
      </c>
      <c r="E119" s="22">
        <f>IF(A119="","",VLOOKUP(A119,JAN8_DB!$A:$H,3,FALSE))</f>
      </c>
      <c r="F119" s="21">
        <f>IF(A119="","",VLOOKUP(A119,JAN8_DB!$A:$H,4,FALSE))</f>
      </c>
      <c r="G119" s="21">
        <f>IF(A119="","",VLOOKUP(A119,JAN8_DB!$A:$H,5,FALSE))</f>
      </c>
      <c r="H119" s="21">
        <f>IF(A119="","",VLOOKUP(A119,JAN8_DB!$A:$H,6,FALSE))</f>
      </c>
      <c r="I119" s="21">
        <f>IF(A119="","",VLOOKUP(A119,JAN8_DB!$A:$H,7,FALSE))</f>
      </c>
      <c r="J119" s="14">
        <f>IF(A119="","",IF(VLOOKUP(A119,JAN8_DB!$A:$H,8,FALSE)=0,"",VLOOKUP(A119,JAN8_DB!$A:$H,8,FALSE)))</f>
      </c>
      <c r="L119" s="3">
        <f t="shared" si="17"/>
      </c>
      <c r="M119" s="3">
        <f t="shared" si="18"/>
      </c>
      <c r="N119" s="3">
        <f t="shared" si="19"/>
      </c>
      <c r="O119" s="3">
        <f t="shared" si="20"/>
      </c>
      <c r="P119" s="3">
        <f t="shared" si="21"/>
      </c>
      <c r="Q119" s="3">
        <f t="shared" si="22"/>
      </c>
      <c r="R119" s="3">
        <f t="shared" si="23"/>
      </c>
      <c r="S119" s="3">
        <f t="shared" si="24"/>
      </c>
      <c r="T119" s="3">
        <f t="shared" si="25"/>
      </c>
      <c r="U119" s="3">
        <f t="shared" si="26"/>
      </c>
      <c r="V119" s="3">
        <f t="shared" si="27"/>
      </c>
      <c r="W119" s="10">
        <f t="shared" si="28"/>
      </c>
      <c r="X119" s="10" t="e">
        <f>VLOOKUP(RIGHT(LEFT(A119,5),1),'JAN_変換'!$C$2:$D$11,2,FALSE)</f>
        <v>#N/A</v>
      </c>
      <c r="Y119" s="10" t="e">
        <f>VLOOKUP(RIGHT(LEFT(A119,6),1),'JAN_変換'!$C$2:$D$11,2,FALSE)</f>
        <v>#N/A</v>
      </c>
      <c r="Z119" s="10" t="e">
        <f>VLOOKUP(RIGHT(LEFT(A119,7),1),'JAN_変換'!$C$2:$D$11,2,FALSE)</f>
        <v>#N/A</v>
      </c>
      <c r="AA119" s="10" t="e">
        <f>VLOOKUP(RIGHT(LEFT(A119,8),1),'JAN_変換'!$C$2:$D$11,2,FALSE)</f>
        <v>#N/A</v>
      </c>
      <c r="AC119" s="3" t="e">
        <f t="shared" si="29"/>
        <v>#N/A</v>
      </c>
      <c r="AD119" s="3" t="e">
        <f t="shared" si="30"/>
        <v>#VALUE!</v>
      </c>
    </row>
    <row r="120" spans="1:30" ht="24" customHeight="1">
      <c r="A120" s="13"/>
      <c r="B120" s="26">
        <f t="shared" si="16"/>
      </c>
      <c r="C120" s="27">
        <f t="shared" si="31"/>
      </c>
      <c r="D120" s="22">
        <f>IF(A120="","",VLOOKUP(A120,JAN8_DB!$A:$H,2,FALSE))</f>
      </c>
      <c r="E120" s="22">
        <f>IF(A120="","",VLOOKUP(A120,JAN8_DB!$A:$H,3,FALSE))</f>
      </c>
      <c r="F120" s="21">
        <f>IF(A120="","",VLOOKUP(A120,JAN8_DB!$A:$H,4,FALSE))</f>
      </c>
      <c r="G120" s="21">
        <f>IF(A120="","",VLOOKUP(A120,JAN8_DB!$A:$H,5,FALSE))</f>
      </c>
      <c r="H120" s="21">
        <f>IF(A120="","",VLOOKUP(A120,JAN8_DB!$A:$H,6,FALSE))</f>
      </c>
      <c r="I120" s="21">
        <f>IF(A120="","",VLOOKUP(A120,JAN8_DB!$A:$H,7,FALSE))</f>
      </c>
      <c r="J120" s="14">
        <f>IF(A120="","",IF(VLOOKUP(A120,JAN8_DB!$A:$H,8,FALSE)=0,"",VLOOKUP(A120,JAN8_DB!$A:$H,8,FALSE)))</f>
      </c>
      <c r="L120" s="3">
        <f t="shared" si="17"/>
      </c>
      <c r="M120" s="3">
        <f t="shared" si="18"/>
      </c>
      <c r="N120" s="3">
        <f t="shared" si="19"/>
      </c>
      <c r="O120" s="3">
        <f t="shared" si="20"/>
      </c>
      <c r="P120" s="3">
        <f t="shared" si="21"/>
      </c>
      <c r="Q120" s="3">
        <f t="shared" si="22"/>
      </c>
      <c r="R120" s="3">
        <f t="shared" si="23"/>
      </c>
      <c r="S120" s="3">
        <f t="shared" si="24"/>
      </c>
      <c r="T120" s="3">
        <f t="shared" si="25"/>
      </c>
      <c r="U120" s="3">
        <f t="shared" si="26"/>
      </c>
      <c r="V120" s="3">
        <f t="shared" si="27"/>
      </c>
      <c r="W120" s="10">
        <f t="shared" si="28"/>
      </c>
      <c r="X120" s="10" t="e">
        <f>VLOOKUP(RIGHT(LEFT(A120,5),1),'JAN_変換'!$C$2:$D$11,2,FALSE)</f>
        <v>#N/A</v>
      </c>
      <c r="Y120" s="10" t="e">
        <f>VLOOKUP(RIGHT(LEFT(A120,6),1),'JAN_変換'!$C$2:$D$11,2,FALSE)</f>
        <v>#N/A</v>
      </c>
      <c r="Z120" s="10" t="e">
        <f>VLOOKUP(RIGHT(LEFT(A120,7),1),'JAN_変換'!$C$2:$D$11,2,FALSE)</f>
        <v>#N/A</v>
      </c>
      <c r="AA120" s="10" t="e">
        <f>VLOOKUP(RIGHT(LEFT(A120,8),1),'JAN_変換'!$C$2:$D$11,2,FALSE)</f>
        <v>#N/A</v>
      </c>
      <c r="AC120" s="3" t="e">
        <f t="shared" si="29"/>
        <v>#N/A</v>
      </c>
      <c r="AD120" s="3" t="e">
        <f t="shared" si="30"/>
        <v>#VALUE!</v>
      </c>
    </row>
    <row r="121" spans="1:30" ht="24" customHeight="1">
      <c r="A121" s="13"/>
      <c r="B121" s="26">
        <f t="shared" si="16"/>
      </c>
      <c r="C121" s="27">
        <f t="shared" si="31"/>
      </c>
      <c r="D121" s="22">
        <f>IF(A121="","",VLOOKUP(A121,JAN8_DB!$A:$H,2,FALSE))</f>
      </c>
      <c r="E121" s="22">
        <f>IF(A121="","",VLOOKUP(A121,JAN8_DB!$A:$H,3,FALSE))</f>
      </c>
      <c r="F121" s="21">
        <f>IF(A121="","",VLOOKUP(A121,JAN8_DB!$A:$H,4,FALSE))</f>
      </c>
      <c r="G121" s="21">
        <f>IF(A121="","",VLOOKUP(A121,JAN8_DB!$A:$H,5,FALSE))</f>
      </c>
      <c r="H121" s="21">
        <f>IF(A121="","",VLOOKUP(A121,JAN8_DB!$A:$H,6,FALSE))</f>
      </c>
      <c r="I121" s="21">
        <f>IF(A121="","",VLOOKUP(A121,JAN8_DB!$A:$H,7,FALSE))</f>
      </c>
      <c r="J121" s="14">
        <f>IF(A121="","",IF(VLOOKUP(A121,JAN8_DB!$A:$H,8,FALSE)=0,"",VLOOKUP(A121,JAN8_DB!$A:$H,8,FALSE)))</f>
      </c>
      <c r="L121" s="3">
        <f t="shared" si="17"/>
      </c>
      <c r="M121" s="3">
        <f t="shared" si="18"/>
      </c>
      <c r="N121" s="3">
        <f t="shared" si="19"/>
      </c>
      <c r="O121" s="3">
        <f t="shared" si="20"/>
      </c>
      <c r="P121" s="3">
        <f t="shared" si="21"/>
      </c>
      <c r="Q121" s="3">
        <f t="shared" si="22"/>
      </c>
      <c r="R121" s="3">
        <f t="shared" si="23"/>
      </c>
      <c r="S121" s="3">
        <f t="shared" si="24"/>
      </c>
      <c r="T121" s="3">
        <f t="shared" si="25"/>
      </c>
      <c r="U121" s="3">
        <f t="shared" si="26"/>
      </c>
      <c r="V121" s="3">
        <f t="shared" si="27"/>
      </c>
      <c r="W121" s="10">
        <f t="shared" si="28"/>
      </c>
      <c r="X121" s="10" t="e">
        <f>VLOOKUP(RIGHT(LEFT(A121,5),1),'JAN_変換'!$C$2:$D$11,2,FALSE)</f>
        <v>#N/A</v>
      </c>
      <c r="Y121" s="10" t="e">
        <f>VLOOKUP(RIGHT(LEFT(A121,6),1),'JAN_変換'!$C$2:$D$11,2,FALSE)</f>
        <v>#N/A</v>
      </c>
      <c r="Z121" s="10" t="e">
        <f>VLOOKUP(RIGHT(LEFT(A121,7),1),'JAN_変換'!$C$2:$D$11,2,FALSE)</f>
        <v>#N/A</v>
      </c>
      <c r="AA121" s="10" t="e">
        <f>VLOOKUP(RIGHT(LEFT(A121,8),1),'JAN_変換'!$C$2:$D$11,2,FALSE)</f>
        <v>#N/A</v>
      </c>
      <c r="AC121" s="3" t="e">
        <f t="shared" si="29"/>
        <v>#N/A</v>
      </c>
      <c r="AD121" s="3" t="e">
        <f t="shared" si="30"/>
        <v>#VALUE!</v>
      </c>
    </row>
    <row r="122" spans="1:30" ht="24" customHeight="1">
      <c r="A122" s="13"/>
      <c r="B122" s="26">
        <f t="shared" si="16"/>
      </c>
      <c r="C122" s="27">
        <f t="shared" si="31"/>
      </c>
      <c r="D122" s="22">
        <f>IF(A122="","",VLOOKUP(A122,JAN8_DB!$A:$H,2,FALSE))</f>
      </c>
      <c r="E122" s="22">
        <f>IF(A122="","",VLOOKUP(A122,JAN8_DB!$A:$H,3,FALSE))</f>
      </c>
      <c r="F122" s="21">
        <f>IF(A122="","",VLOOKUP(A122,JAN8_DB!$A:$H,4,FALSE))</f>
      </c>
      <c r="G122" s="21">
        <f>IF(A122="","",VLOOKUP(A122,JAN8_DB!$A:$H,5,FALSE))</f>
      </c>
      <c r="H122" s="21">
        <f>IF(A122="","",VLOOKUP(A122,JAN8_DB!$A:$H,6,FALSE))</f>
      </c>
      <c r="I122" s="21">
        <f>IF(A122="","",VLOOKUP(A122,JAN8_DB!$A:$H,7,FALSE))</f>
      </c>
      <c r="J122" s="14">
        <f>IF(A122="","",IF(VLOOKUP(A122,JAN8_DB!$A:$H,8,FALSE)=0,"",VLOOKUP(A122,JAN8_DB!$A:$H,8,FALSE)))</f>
      </c>
      <c r="L122" s="3">
        <f t="shared" si="17"/>
      </c>
      <c r="M122" s="3">
        <f t="shared" si="18"/>
      </c>
      <c r="N122" s="3">
        <f t="shared" si="19"/>
      </c>
      <c r="O122" s="3">
        <f t="shared" si="20"/>
      </c>
      <c r="P122" s="3">
        <f t="shared" si="21"/>
      </c>
      <c r="Q122" s="3">
        <f t="shared" si="22"/>
      </c>
      <c r="R122" s="3">
        <f t="shared" si="23"/>
      </c>
      <c r="S122" s="3">
        <f t="shared" si="24"/>
      </c>
      <c r="T122" s="3">
        <f t="shared" si="25"/>
      </c>
      <c r="U122" s="3">
        <f t="shared" si="26"/>
      </c>
      <c r="V122" s="3">
        <f t="shared" si="27"/>
      </c>
      <c r="W122" s="10">
        <f t="shared" si="28"/>
      </c>
      <c r="X122" s="10" t="e">
        <f>VLOOKUP(RIGHT(LEFT(A122,5),1),'JAN_変換'!$C$2:$D$11,2,FALSE)</f>
        <v>#N/A</v>
      </c>
      <c r="Y122" s="10" t="e">
        <f>VLOOKUP(RIGHT(LEFT(A122,6),1),'JAN_変換'!$C$2:$D$11,2,FALSE)</f>
        <v>#N/A</v>
      </c>
      <c r="Z122" s="10" t="e">
        <f>VLOOKUP(RIGHT(LEFT(A122,7),1),'JAN_変換'!$C$2:$D$11,2,FALSE)</f>
        <v>#N/A</v>
      </c>
      <c r="AA122" s="10" t="e">
        <f>VLOOKUP(RIGHT(LEFT(A122,8),1),'JAN_変換'!$C$2:$D$11,2,FALSE)</f>
        <v>#N/A</v>
      </c>
      <c r="AC122" s="3" t="e">
        <f t="shared" si="29"/>
        <v>#N/A</v>
      </c>
      <c r="AD122" s="3" t="e">
        <f t="shared" si="30"/>
        <v>#VALUE!</v>
      </c>
    </row>
    <row r="123" spans="1:30" ht="24" customHeight="1">
      <c r="A123" s="13"/>
      <c r="B123" s="26">
        <f t="shared" si="16"/>
      </c>
      <c r="C123" s="27">
        <f t="shared" si="31"/>
      </c>
      <c r="D123" s="22">
        <f>IF(A123="","",VLOOKUP(A123,JAN8_DB!$A:$H,2,FALSE))</f>
      </c>
      <c r="E123" s="22">
        <f>IF(A123="","",VLOOKUP(A123,JAN8_DB!$A:$H,3,FALSE))</f>
      </c>
      <c r="F123" s="21">
        <f>IF(A123="","",VLOOKUP(A123,JAN8_DB!$A:$H,4,FALSE))</f>
      </c>
      <c r="G123" s="21">
        <f>IF(A123="","",VLOOKUP(A123,JAN8_DB!$A:$H,5,FALSE))</f>
      </c>
      <c r="H123" s="21">
        <f>IF(A123="","",VLOOKUP(A123,JAN8_DB!$A:$H,6,FALSE))</f>
      </c>
      <c r="I123" s="21">
        <f>IF(A123="","",VLOOKUP(A123,JAN8_DB!$A:$H,7,FALSE))</f>
      </c>
      <c r="J123" s="14">
        <f>IF(A123="","",IF(VLOOKUP(A123,JAN8_DB!$A:$H,8,FALSE)=0,"",VLOOKUP(A123,JAN8_DB!$A:$H,8,FALSE)))</f>
      </c>
      <c r="L123" s="3">
        <f t="shared" si="17"/>
      </c>
      <c r="M123" s="3">
        <f t="shared" si="18"/>
      </c>
      <c r="N123" s="3">
        <f t="shared" si="19"/>
      </c>
      <c r="O123" s="3">
        <f t="shared" si="20"/>
      </c>
      <c r="P123" s="3">
        <f t="shared" si="21"/>
      </c>
      <c r="Q123" s="3">
        <f t="shared" si="22"/>
      </c>
      <c r="R123" s="3">
        <f t="shared" si="23"/>
      </c>
      <c r="S123" s="3">
        <f t="shared" si="24"/>
      </c>
      <c r="T123" s="3">
        <f t="shared" si="25"/>
      </c>
      <c r="U123" s="3">
        <f t="shared" si="26"/>
      </c>
      <c r="V123" s="3">
        <f t="shared" si="27"/>
      </c>
      <c r="W123" s="10">
        <f t="shared" si="28"/>
      </c>
      <c r="X123" s="10" t="e">
        <f>VLOOKUP(RIGHT(LEFT(A123,5),1),'JAN_変換'!$C$2:$D$11,2,FALSE)</f>
        <v>#N/A</v>
      </c>
      <c r="Y123" s="10" t="e">
        <f>VLOOKUP(RIGHT(LEFT(A123,6),1),'JAN_変換'!$C$2:$D$11,2,FALSE)</f>
        <v>#N/A</v>
      </c>
      <c r="Z123" s="10" t="e">
        <f>VLOOKUP(RIGHT(LEFT(A123,7),1),'JAN_変換'!$C$2:$D$11,2,FALSE)</f>
        <v>#N/A</v>
      </c>
      <c r="AA123" s="10" t="e">
        <f>VLOOKUP(RIGHT(LEFT(A123,8),1),'JAN_変換'!$C$2:$D$11,2,FALSE)</f>
        <v>#N/A</v>
      </c>
      <c r="AC123" s="3" t="e">
        <f t="shared" si="29"/>
        <v>#N/A</v>
      </c>
      <c r="AD123" s="3" t="e">
        <f t="shared" si="30"/>
        <v>#VALUE!</v>
      </c>
    </row>
    <row r="124" spans="1:30" ht="24" customHeight="1">
      <c r="A124" s="13"/>
      <c r="B124" s="26">
        <f t="shared" si="16"/>
      </c>
      <c r="C124" s="27">
        <f t="shared" si="31"/>
      </c>
      <c r="D124" s="22">
        <f>IF(A124="","",VLOOKUP(A124,JAN8_DB!$A:$H,2,FALSE))</f>
      </c>
      <c r="E124" s="22">
        <f>IF(A124="","",VLOOKUP(A124,JAN8_DB!$A:$H,3,FALSE))</f>
      </c>
      <c r="F124" s="21">
        <f>IF(A124="","",VLOOKUP(A124,JAN8_DB!$A:$H,4,FALSE))</f>
      </c>
      <c r="G124" s="21">
        <f>IF(A124="","",VLOOKUP(A124,JAN8_DB!$A:$H,5,FALSE))</f>
      </c>
      <c r="H124" s="21">
        <f>IF(A124="","",VLOOKUP(A124,JAN8_DB!$A:$H,6,FALSE))</f>
      </c>
      <c r="I124" s="21">
        <f>IF(A124="","",VLOOKUP(A124,JAN8_DB!$A:$H,7,FALSE))</f>
      </c>
      <c r="J124" s="14">
        <f>IF(A124="","",IF(VLOOKUP(A124,JAN8_DB!$A:$H,8,FALSE)=0,"",VLOOKUP(A124,JAN8_DB!$A:$H,8,FALSE)))</f>
      </c>
      <c r="L124" s="3">
        <f t="shared" si="17"/>
      </c>
      <c r="M124" s="3">
        <f t="shared" si="18"/>
      </c>
      <c r="N124" s="3">
        <f t="shared" si="19"/>
      </c>
      <c r="O124" s="3">
        <f t="shared" si="20"/>
      </c>
      <c r="P124" s="3">
        <f t="shared" si="21"/>
      </c>
      <c r="Q124" s="3">
        <f t="shared" si="22"/>
      </c>
      <c r="R124" s="3">
        <f t="shared" si="23"/>
      </c>
      <c r="S124" s="3">
        <f t="shared" si="24"/>
      </c>
      <c r="T124" s="3">
        <f t="shared" si="25"/>
      </c>
      <c r="U124" s="3">
        <f t="shared" si="26"/>
      </c>
      <c r="V124" s="3">
        <f t="shared" si="27"/>
      </c>
      <c r="W124" s="10">
        <f t="shared" si="28"/>
      </c>
      <c r="X124" s="10" t="e">
        <f>VLOOKUP(RIGHT(LEFT(A124,5),1),'JAN_変換'!$C$2:$D$11,2,FALSE)</f>
        <v>#N/A</v>
      </c>
      <c r="Y124" s="10" t="e">
        <f>VLOOKUP(RIGHT(LEFT(A124,6),1),'JAN_変換'!$C$2:$D$11,2,FALSE)</f>
        <v>#N/A</v>
      </c>
      <c r="Z124" s="10" t="e">
        <f>VLOOKUP(RIGHT(LEFT(A124,7),1),'JAN_変換'!$C$2:$D$11,2,FALSE)</f>
        <v>#N/A</v>
      </c>
      <c r="AA124" s="10" t="e">
        <f>VLOOKUP(RIGHT(LEFT(A124,8),1),'JAN_変換'!$C$2:$D$11,2,FALSE)</f>
        <v>#N/A</v>
      </c>
      <c r="AC124" s="3" t="e">
        <f t="shared" si="29"/>
        <v>#N/A</v>
      </c>
      <c r="AD124" s="3" t="e">
        <f t="shared" si="30"/>
        <v>#VALUE!</v>
      </c>
    </row>
    <row r="125" spans="1:30" ht="24" customHeight="1">
      <c r="A125" s="13"/>
      <c r="B125" s="26">
        <f t="shared" si="16"/>
      </c>
      <c r="C125" s="27">
        <f t="shared" si="31"/>
      </c>
      <c r="D125" s="22">
        <f>IF(A125="","",VLOOKUP(A125,JAN8_DB!$A:$H,2,FALSE))</f>
      </c>
      <c r="E125" s="22">
        <f>IF(A125="","",VLOOKUP(A125,JAN8_DB!$A:$H,3,FALSE))</f>
      </c>
      <c r="F125" s="21">
        <f>IF(A125="","",VLOOKUP(A125,JAN8_DB!$A:$H,4,FALSE))</f>
      </c>
      <c r="G125" s="21">
        <f>IF(A125="","",VLOOKUP(A125,JAN8_DB!$A:$H,5,FALSE))</f>
      </c>
      <c r="H125" s="21">
        <f>IF(A125="","",VLOOKUP(A125,JAN8_DB!$A:$H,6,FALSE))</f>
      </c>
      <c r="I125" s="21">
        <f>IF(A125="","",VLOOKUP(A125,JAN8_DB!$A:$H,7,FALSE))</f>
      </c>
      <c r="J125" s="14">
        <f>IF(A125="","",IF(VLOOKUP(A125,JAN8_DB!$A:$H,8,FALSE)=0,"",VLOOKUP(A125,JAN8_DB!$A:$H,8,FALSE)))</f>
      </c>
      <c r="L125" s="3">
        <f t="shared" si="17"/>
      </c>
      <c r="M125" s="3">
        <f t="shared" si="18"/>
      </c>
      <c r="N125" s="3">
        <f t="shared" si="19"/>
      </c>
      <c r="O125" s="3">
        <f t="shared" si="20"/>
      </c>
      <c r="P125" s="3">
        <f t="shared" si="21"/>
      </c>
      <c r="Q125" s="3">
        <f t="shared" si="22"/>
      </c>
      <c r="R125" s="3">
        <f t="shared" si="23"/>
      </c>
      <c r="S125" s="3">
        <f t="shared" si="24"/>
      </c>
      <c r="T125" s="3">
        <f t="shared" si="25"/>
      </c>
      <c r="U125" s="3">
        <f t="shared" si="26"/>
      </c>
      <c r="V125" s="3">
        <f t="shared" si="27"/>
      </c>
      <c r="W125" s="10">
        <f t="shared" si="28"/>
      </c>
      <c r="X125" s="10" t="e">
        <f>VLOOKUP(RIGHT(LEFT(A125,5),1),'JAN_変換'!$C$2:$D$11,2,FALSE)</f>
        <v>#N/A</v>
      </c>
      <c r="Y125" s="10" t="e">
        <f>VLOOKUP(RIGHT(LEFT(A125,6),1),'JAN_変換'!$C$2:$D$11,2,FALSE)</f>
        <v>#N/A</v>
      </c>
      <c r="Z125" s="10" t="e">
        <f>VLOOKUP(RIGHT(LEFT(A125,7),1),'JAN_変換'!$C$2:$D$11,2,FALSE)</f>
        <v>#N/A</v>
      </c>
      <c r="AA125" s="10" t="e">
        <f>VLOOKUP(RIGHT(LEFT(A125,8),1),'JAN_変換'!$C$2:$D$11,2,FALSE)</f>
        <v>#N/A</v>
      </c>
      <c r="AC125" s="3" t="e">
        <f t="shared" si="29"/>
        <v>#N/A</v>
      </c>
      <c r="AD125" s="3" t="e">
        <f t="shared" si="30"/>
        <v>#VALUE!</v>
      </c>
    </row>
    <row r="126" spans="1:30" ht="24" customHeight="1">
      <c r="A126" s="13"/>
      <c r="B126" s="26">
        <f t="shared" si="16"/>
      </c>
      <c r="C126" s="27">
        <f t="shared" si="31"/>
      </c>
      <c r="D126" s="22">
        <f>IF(A126="","",VLOOKUP(A126,JAN8_DB!$A:$H,2,FALSE))</f>
      </c>
      <c r="E126" s="22">
        <f>IF(A126="","",VLOOKUP(A126,JAN8_DB!$A:$H,3,FALSE))</f>
      </c>
      <c r="F126" s="21">
        <f>IF(A126="","",VLOOKUP(A126,JAN8_DB!$A:$H,4,FALSE))</f>
      </c>
      <c r="G126" s="21">
        <f>IF(A126="","",VLOOKUP(A126,JAN8_DB!$A:$H,5,FALSE))</f>
      </c>
      <c r="H126" s="21">
        <f>IF(A126="","",VLOOKUP(A126,JAN8_DB!$A:$H,6,FALSE))</f>
      </c>
      <c r="I126" s="21">
        <f>IF(A126="","",VLOOKUP(A126,JAN8_DB!$A:$H,7,FALSE))</f>
      </c>
      <c r="J126" s="14">
        <f>IF(A126="","",IF(VLOOKUP(A126,JAN8_DB!$A:$H,8,FALSE)=0,"",VLOOKUP(A126,JAN8_DB!$A:$H,8,FALSE)))</f>
      </c>
      <c r="L126" s="3">
        <f t="shared" si="17"/>
      </c>
      <c r="M126" s="3">
        <f t="shared" si="18"/>
      </c>
      <c r="N126" s="3">
        <f t="shared" si="19"/>
      </c>
      <c r="O126" s="3">
        <f t="shared" si="20"/>
      </c>
      <c r="P126" s="3">
        <f t="shared" si="21"/>
      </c>
      <c r="Q126" s="3">
        <f t="shared" si="22"/>
      </c>
      <c r="R126" s="3">
        <f t="shared" si="23"/>
      </c>
      <c r="S126" s="3">
        <f t="shared" si="24"/>
      </c>
      <c r="T126" s="3">
        <f t="shared" si="25"/>
      </c>
      <c r="U126" s="3">
        <f t="shared" si="26"/>
      </c>
      <c r="V126" s="3">
        <f t="shared" si="27"/>
      </c>
      <c r="W126" s="10">
        <f t="shared" si="28"/>
      </c>
      <c r="X126" s="10" t="e">
        <f>VLOOKUP(RIGHT(LEFT(A126,5),1),'JAN_変換'!$C$2:$D$11,2,FALSE)</f>
        <v>#N/A</v>
      </c>
      <c r="Y126" s="10" t="e">
        <f>VLOOKUP(RIGHT(LEFT(A126,6),1),'JAN_変換'!$C$2:$D$11,2,FALSE)</f>
        <v>#N/A</v>
      </c>
      <c r="Z126" s="10" t="e">
        <f>VLOOKUP(RIGHT(LEFT(A126,7),1),'JAN_変換'!$C$2:$D$11,2,FALSE)</f>
        <v>#N/A</v>
      </c>
      <c r="AA126" s="10" t="e">
        <f>VLOOKUP(RIGHT(LEFT(A126,8),1),'JAN_変換'!$C$2:$D$11,2,FALSE)</f>
        <v>#N/A</v>
      </c>
      <c r="AC126" s="3" t="e">
        <f t="shared" si="29"/>
        <v>#N/A</v>
      </c>
      <c r="AD126" s="3" t="e">
        <f t="shared" si="30"/>
        <v>#VALUE!</v>
      </c>
    </row>
    <row r="127" spans="1:30" ht="24" customHeight="1">
      <c r="A127" s="13"/>
      <c r="B127" s="26">
        <f t="shared" si="16"/>
      </c>
      <c r="C127" s="27">
        <f t="shared" si="31"/>
      </c>
      <c r="D127" s="22">
        <f>IF(A127="","",VLOOKUP(A127,JAN8_DB!$A:$H,2,FALSE))</f>
      </c>
      <c r="E127" s="22">
        <f>IF(A127="","",VLOOKUP(A127,JAN8_DB!$A:$H,3,FALSE))</f>
      </c>
      <c r="F127" s="21">
        <f>IF(A127="","",VLOOKUP(A127,JAN8_DB!$A:$H,4,FALSE))</f>
      </c>
      <c r="G127" s="21">
        <f>IF(A127="","",VLOOKUP(A127,JAN8_DB!$A:$H,5,FALSE))</f>
      </c>
      <c r="H127" s="21">
        <f>IF(A127="","",VLOOKUP(A127,JAN8_DB!$A:$H,6,FALSE))</f>
      </c>
      <c r="I127" s="21">
        <f>IF(A127="","",VLOOKUP(A127,JAN8_DB!$A:$H,7,FALSE))</f>
      </c>
      <c r="J127" s="14">
        <f>IF(A127="","",IF(VLOOKUP(A127,JAN8_DB!$A:$H,8,FALSE)=0,"",VLOOKUP(A127,JAN8_DB!$A:$H,8,FALSE)))</f>
      </c>
      <c r="L127" s="3">
        <f t="shared" si="17"/>
      </c>
      <c r="M127" s="3">
        <f t="shared" si="18"/>
      </c>
      <c r="N127" s="3">
        <f t="shared" si="19"/>
      </c>
      <c r="O127" s="3">
        <f t="shared" si="20"/>
      </c>
      <c r="P127" s="3">
        <f t="shared" si="21"/>
      </c>
      <c r="Q127" s="3">
        <f t="shared" si="22"/>
      </c>
      <c r="R127" s="3">
        <f t="shared" si="23"/>
      </c>
      <c r="S127" s="3">
        <f t="shared" si="24"/>
      </c>
      <c r="T127" s="3">
        <f t="shared" si="25"/>
      </c>
      <c r="U127" s="3">
        <f t="shared" si="26"/>
      </c>
      <c r="V127" s="3">
        <f t="shared" si="27"/>
      </c>
      <c r="W127" s="10">
        <f t="shared" si="28"/>
      </c>
      <c r="X127" s="10" t="e">
        <f>VLOOKUP(RIGHT(LEFT(A127,5),1),'JAN_変換'!$C$2:$D$11,2,FALSE)</f>
        <v>#N/A</v>
      </c>
      <c r="Y127" s="10" t="e">
        <f>VLOOKUP(RIGHT(LEFT(A127,6),1),'JAN_変換'!$C$2:$D$11,2,FALSE)</f>
        <v>#N/A</v>
      </c>
      <c r="Z127" s="10" t="e">
        <f>VLOOKUP(RIGHT(LEFT(A127,7),1),'JAN_変換'!$C$2:$D$11,2,FALSE)</f>
        <v>#N/A</v>
      </c>
      <c r="AA127" s="10" t="e">
        <f>VLOOKUP(RIGHT(LEFT(A127,8),1),'JAN_変換'!$C$2:$D$11,2,FALSE)</f>
        <v>#N/A</v>
      </c>
      <c r="AC127" s="3" t="e">
        <f t="shared" si="29"/>
        <v>#N/A</v>
      </c>
      <c r="AD127" s="3" t="e">
        <f t="shared" si="30"/>
        <v>#VALUE!</v>
      </c>
    </row>
    <row r="128" spans="1:30" ht="24" customHeight="1">
      <c r="A128" s="13"/>
      <c r="B128" s="26">
        <f t="shared" si="16"/>
      </c>
      <c r="C128" s="27">
        <f t="shared" si="31"/>
      </c>
      <c r="D128" s="22">
        <f>IF(A128="","",VLOOKUP(A128,JAN8_DB!$A:$H,2,FALSE))</f>
      </c>
      <c r="E128" s="22">
        <f>IF(A128="","",VLOOKUP(A128,JAN8_DB!$A:$H,3,FALSE))</f>
      </c>
      <c r="F128" s="21">
        <f>IF(A128="","",VLOOKUP(A128,JAN8_DB!$A:$H,4,FALSE))</f>
      </c>
      <c r="G128" s="21">
        <f>IF(A128="","",VLOOKUP(A128,JAN8_DB!$A:$H,5,FALSE))</f>
      </c>
      <c r="H128" s="21">
        <f>IF(A128="","",VLOOKUP(A128,JAN8_DB!$A:$H,6,FALSE))</f>
      </c>
      <c r="I128" s="21">
        <f>IF(A128="","",VLOOKUP(A128,JAN8_DB!$A:$H,7,FALSE))</f>
      </c>
      <c r="J128" s="14">
        <f>IF(A128="","",IF(VLOOKUP(A128,JAN8_DB!$A:$H,8,FALSE)=0,"",VLOOKUP(A128,JAN8_DB!$A:$H,8,FALSE)))</f>
      </c>
      <c r="L128" s="3">
        <f t="shared" si="17"/>
      </c>
      <c r="M128" s="3">
        <f t="shared" si="18"/>
      </c>
      <c r="N128" s="3">
        <f t="shared" si="19"/>
      </c>
      <c r="O128" s="3">
        <f t="shared" si="20"/>
      </c>
      <c r="P128" s="3">
        <f t="shared" si="21"/>
      </c>
      <c r="Q128" s="3">
        <f t="shared" si="22"/>
      </c>
      <c r="R128" s="3">
        <f t="shared" si="23"/>
      </c>
      <c r="S128" s="3">
        <f t="shared" si="24"/>
      </c>
      <c r="T128" s="3">
        <f t="shared" si="25"/>
      </c>
      <c r="U128" s="3">
        <f t="shared" si="26"/>
      </c>
      <c r="V128" s="3">
        <f t="shared" si="27"/>
      </c>
      <c r="W128" s="10">
        <f t="shared" si="28"/>
      </c>
      <c r="X128" s="10" t="e">
        <f>VLOOKUP(RIGHT(LEFT(A128,5),1),'JAN_変換'!$C$2:$D$11,2,FALSE)</f>
        <v>#N/A</v>
      </c>
      <c r="Y128" s="10" t="e">
        <f>VLOOKUP(RIGHT(LEFT(A128,6),1),'JAN_変換'!$C$2:$D$11,2,FALSE)</f>
        <v>#N/A</v>
      </c>
      <c r="Z128" s="10" t="e">
        <f>VLOOKUP(RIGHT(LEFT(A128,7),1),'JAN_変換'!$C$2:$D$11,2,FALSE)</f>
        <v>#N/A</v>
      </c>
      <c r="AA128" s="10" t="e">
        <f>VLOOKUP(RIGHT(LEFT(A128,8),1),'JAN_変換'!$C$2:$D$11,2,FALSE)</f>
        <v>#N/A</v>
      </c>
      <c r="AC128" s="3" t="e">
        <f t="shared" si="29"/>
        <v>#N/A</v>
      </c>
      <c r="AD128" s="3" t="e">
        <f t="shared" si="30"/>
        <v>#VALUE!</v>
      </c>
    </row>
    <row r="129" spans="1:30" ht="24" customHeight="1">
      <c r="A129" s="13"/>
      <c r="B129" s="26">
        <f t="shared" si="16"/>
      </c>
      <c r="C129" s="27">
        <f t="shared" si="31"/>
      </c>
      <c r="D129" s="22">
        <f>IF(A129="","",VLOOKUP(A129,JAN8_DB!$A:$H,2,FALSE))</f>
      </c>
      <c r="E129" s="22">
        <f>IF(A129="","",VLOOKUP(A129,JAN8_DB!$A:$H,3,FALSE))</f>
      </c>
      <c r="F129" s="21">
        <f>IF(A129="","",VLOOKUP(A129,JAN8_DB!$A:$H,4,FALSE))</f>
      </c>
      <c r="G129" s="21">
        <f>IF(A129="","",VLOOKUP(A129,JAN8_DB!$A:$H,5,FALSE))</f>
      </c>
      <c r="H129" s="21">
        <f>IF(A129="","",VLOOKUP(A129,JAN8_DB!$A:$H,6,FALSE))</f>
      </c>
      <c r="I129" s="21">
        <f>IF(A129="","",VLOOKUP(A129,JAN8_DB!$A:$H,7,FALSE))</f>
      </c>
      <c r="J129" s="14">
        <f>IF(A129="","",IF(VLOOKUP(A129,JAN8_DB!$A:$H,8,FALSE)=0,"",VLOOKUP(A129,JAN8_DB!$A:$H,8,FALSE)))</f>
      </c>
      <c r="L129" s="3">
        <f t="shared" si="17"/>
      </c>
      <c r="M129" s="3">
        <f t="shared" si="18"/>
      </c>
      <c r="N129" s="3">
        <f t="shared" si="19"/>
      </c>
      <c r="O129" s="3">
        <f t="shared" si="20"/>
      </c>
      <c r="P129" s="3">
        <f t="shared" si="21"/>
      </c>
      <c r="Q129" s="3">
        <f t="shared" si="22"/>
      </c>
      <c r="R129" s="3">
        <f t="shared" si="23"/>
      </c>
      <c r="S129" s="3">
        <f t="shared" si="24"/>
      </c>
      <c r="T129" s="3">
        <f t="shared" si="25"/>
      </c>
      <c r="U129" s="3">
        <f t="shared" si="26"/>
      </c>
      <c r="V129" s="3">
        <f t="shared" si="27"/>
      </c>
      <c r="W129" s="10">
        <f t="shared" si="28"/>
      </c>
      <c r="X129" s="10" t="e">
        <f>VLOOKUP(RIGHT(LEFT(A129,5),1),'JAN_変換'!$C$2:$D$11,2,FALSE)</f>
        <v>#N/A</v>
      </c>
      <c r="Y129" s="10" t="e">
        <f>VLOOKUP(RIGHT(LEFT(A129,6),1),'JAN_変換'!$C$2:$D$11,2,FALSE)</f>
        <v>#N/A</v>
      </c>
      <c r="Z129" s="10" t="e">
        <f>VLOOKUP(RIGHT(LEFT(A129,7),1),'JAN_変換'!$C$2:$D$11,2,FALSE)</f>
        <v>#N/A</v>
      </c>
      <c r="AA129" s="10" t="e">
        <f>VLOOKUP(RIGHT(LEFT(A129,8),1),'JAN_変換'!$C$2:$D$11,2,FALSE)</f>
        <v>#N/A</v>
      </c>
      <c r="AC129" s="3" t="e">
        <f t="shared" si="29"/>
        <v>#N/A</v>
      </c>
      <c r="AD129" s="3" t="e">
        <f t="shared" si="30"/>
        <v>#VALUE!</v>
      </c>
    </row>
    <row r="130" spans="1:30" ht="24" customHeight="1">
      <c r="A130" s="13"/>
      <c r="B130" s="26">
        <f t="shared" si="16"/>
      </c>
      <c r="C130" s="27">
        <f t="shared" si="31"/>
      </c>
      <c r="D130" s="22">
        <f>IF(A130="","",VLOOKUP(A130,JAN8_DB!$A:$H,2,FALSE))</f>
      </c>
      <c r="E130" s="22">
        <f>IF(A130="","",VLOOKUP(A130,JAN8_DB!$A:$H,3,FALSE))</f>
      </c>
      <c r="F130" s="21">
        <f>IF(A130="","",VLOOKUP(A130,JAN8_DB!$A:$H,4,FALSE))</f>
      </c>
      <c r="G130" s="21">
        <f>IF(A130="","",VLOOKUP(A130,JAN8_DB!$A:$H,5,FALSE))</f>
      </c>
      <c r="H130" s="21">
        <f>IF(A130="","",VLOOKUP(A130,JAN8_DB!$A:$H,6,FALSE))</f>
      </c>
      <c r="I130" s="21">
        <f>IF(A130="","",VLOOKUP(A130,JAN8_DB!$A:$H,7,FALSE))</f>
      </c>
      <c r="J130" s="14">
        <f>IF(A130="","",IF(VLOOKUP(A130,JAN8_DB!$A:$H,8,FALSE)=0,"",VLOOKUP(A130,JAN8_DB!$A:$H,8,FALSE)))</f>
      </c>
      <c r="L130" s="3">
        <f t="shared" si="17"/>
      </c>
      <c r="M130" s="3">
        <f t="shared" si="18"/>
      </c>
      <c r="N130" s="3">
        <f t="shared" si="19"/>
      </c>
      <c r="O130" s="3">
        <f t="shared" si="20"/>
      </c>
      <c r="P130" s="3">
        <f t="shared" si="21"/>
      </c>
      <c r="Q130" s="3">
        <f t="shared" si="22"/>
      </c>
      <c r="R130" s="3">
        <f t="shared" si="23"/>
      </c>
      <c r="S130" s="3">
        <f t="shared" si="24"/>
      </c>
      <c r="T130" s="3">
        <f t="shared" si="25"/>
      </c>
      <c r="U130" s="3">
        <f t="shared" si="26"/>
      </c>
      <c r="V130" s="3">
        <f t="shared" si="27"/>
      </c>
      <c r="W130" s="10">
        <f t="shared" si="28"/>
      </c>
      <c r="X130" s="10" t="e">
        <f>VLOOKUP(RIGHT(LEFT(A130,5),1),'JAN_変換'!$C$2:$D$11,2,FALSE)</f>
        <v>#N/A</v>
      </c>
      <c r="Y130" s="10" t="e">
        <f>VLOOKUP(RIGHT(LEFT(A130,6),1),'JAN_変換'!$C$2:$D$11,2,FALSE)</f>
        <v>#N/A</v>
      </c>
      <c r="Z130" s="10" t="e">
        <f>VLOOKUP(RIGHT(LEFT(A130,7),1),'JAN_変換'!$C$2:$D$11,2,FALSE)</f>
        <v>#N/A</v>
      </c>
      <c r="AA130" s="10" t="e">
        <f>VLOOKUP(RIGHT(LEFT(A130,8),1),'JAN_変換'!$C$2:$D$11,2,FALSE)</f>
        <v>#N/A</v>
      </c>
      <c r="AC130" s="3" t="e">
        <f t="shared" si="29"/>
        <v>#N/A</v>
      </c>
      <c r="AD130" s="3" t="e">
        <f t="shared" si="30"/>
        <v>#VALUE!</v>
      </c>
    </row>
    <row r="131" spans="1:30" ht="24" customHeight="1">
      <c r="A131" s="13"/>
      <c r="B131" s="26">
        <f t="shared" si="16"/>
      </c>
      <c r="C131" s="27">
        <f t="shared" si="31"/>
      </c>
      <c r="D131" s="22">
        <f>IF(A131="","",VLOOKUP(A131,JAN8_DB!$A:$H,2,FALSE))</f>
      </c>
      <c r="E131" s="22">
        <f>IF(A131="","",VLOOKUP(A131,JAN8_DB!$A:$H,3,FALSE))</f>
      </c>
      <c r="F131" s="21">
        <f>IF(A131="","",VLOOKUP(A131,JAN8_DB!$A:$H,4,FALSE))</f>
      </c>
      <c r="G131" s="21">
        <f>IF(A131="","",VLOOKUP(A131,JAN8_DB!$A:$H,5,FALSE))</f>
      </c>
      <c r="H131" s="21">
        <f>IF(A131="","",VLOOKUP(A131,JAN8_DB!$A:$H,6,FALSE))</f>
      </c>
      <c r="I131" s="21">
        <f>IF(A131="","",VLOOKUP(A131,JAN8_DB!$A:$H,7,FALSE))</f>
      </c>
      <c r="J131" s="14">
        <f>IF(A131="","",IF(VLOOKUP(A131,JAN8_DB!$A:$H,8,FALSE)=0,"",VLOOKUP(A131,JAN8_DB!$A:$H,8,FALSE)))</f>
      </c>
      <c r="L131" s="3">
        <f t="shared" si="17"/>
      </c>
      <c r="M131" s="3">
        <f t="shared" si="18"/>
      </c>
      <c r="N131" s="3">
        <f t="shared" si="19"/>
      </c>
      <c r="O131" s="3">
        <f t="shared" si="20"/>
      </c>
      <c r="P131" s="3">
        <f t="shared" si="21"/>
      </c>
      <c r="Q131" s="3">
        <f t="shared" si="22"/>
      </c>
      <c r="R131" s="3">
        <f t="shared" si="23"/>
      </c>
      <c r="S131" s="3">
        <f t="shared" si="24"/>
      </c>
      <c r="T131" s="3">
        <f t="shared" si="25"/>
      </c>
      <c r="U131" s="3">
        <f t="shared" si="26"/>
      </c>
      <c r="V131" s="3">
        <f t="shared" si="27"/>
      </c>
      <c r="W131" s="10">
        <f t="shared" si="28"/>
      </c>
      <c r="X131" s="10" t="e">
        <f>VLOOKUP(RIGHT(LEFT(A131,5),1),'JAN_変換'!$C$2:$D$11,2,FALSE)</f>
        <v>#N/A</v>
      </c>
      <c r="Y131" s="10" t="e">
        <f>VLOOKUP(RIGHT(LEFT(A131,6),1),'JAN_変換'!$C$2:$D$11,2,FALSE)</f>
        <v>#N/A</v>
      </c>
      <c r="Z131" s="10" t="e">
        <f>VLOOKUP(RIGHT(LEFT(A131,7),1),'JAN_変換'!$C$2:$D$11,2,FALSE)</f>
        <v>#N/A</v>
      </c>
      <c r="AA131" s="10" t="e">
        <f>VLOOKUP(RIGHT(LEFT(A131,8),1),'JAN_変換'!$C$2:$D$11,2,FALSE)</f>
        <v>#N/A</v>
      </c>
      <c r="AC131" s="3" t="e">
        <f t="shared" si="29"/>
        <v>#N/A</v>
      </c>
      <c r="AD131" s="3" t="e">
        <f t="shared" si="30"/>
        <v>#VALUE!</v>
      </c>
    </row>
    <row r="132" spans="1:30" ht="24" customHeight="1">
      <c r="A132" s="13"/>
      <c r="B132" s="26">
        <f t="shared" si="16"/>
      </c>
      <c r="C132" s="27">
        <f t="shared" si="31"/>
      </c>
      <c r="D132" s="22">
        <f>IF(A132="","",VLOOKUP(A132,JAN8_DB!$A:$H,2,FALSE))</f>
      </c>
      <c r="E132" s="22">
        <f>IF(A132="","",VLOOKUP(A132,JAN8_DB!$A:$H,3,FALSE))</f>
      </c>
      <c r="F132" s="21">
        <f>IF(A132="","",VLOOKUP(A132,JAN8_DB!$A:$H,4,FALSE))</f>
      </c>
      <c r="G132" s="21">
        <f>IF(A132="","",VLOOKUP(A132,JAN8_DB!$A:$H,5,FALSE))</f>
      </c>
      <c r="H132" s="21">
        <f>IF(A132="","",VLOOKUP(A132,JAN8_DB!$A:$H,6,FALSE))</f>
      </c>
      <c r="I132" s="21">
        <f>IF(A132="","",VLOOKUP(A132,JAN8_DB!$A:$H,7,FALSE))</f>
      </c>
      <c r="J132" s="14">
        <f>IF(A132="","",IF(VLOOKUP(A132,JAN8_DB!$A:$H,8,FALSE)=0,"",VLOOKUP(A132,JAN8_DB!$A:$H,8,FALSE)))</f>
      </c>
      <c r="L132" s="3">
        <f t="shared" si="17"/>
      </c>
      <c r="M132" s="3">
        <f t="shared" si="18"/>
      </c>
      <c r="N132" s="3">
        <f t="shared" si="19"/>
      </c>
      <c r="O132" s="3">
        <f t="shared" si="20"/>
      </c>
      <c r="P132" s="3">
        <f t="shared" si="21"/>
      </c>
      <c r="Q132" s="3">
        <f t="shared" si="22"/>
      </c>
      <c r="R132" s="3">
        <f t="shared" si="23"/>
      </c>
      <c r="S132" s="3">
        <f t="shared" si="24"/>
      </c>
      <c r="T132" s="3">
        <f t="shared" si="25"/>
      </c>
      <c r="U132" s="3">
        <f t="shared" si="26"/>
      </c>
      <c r="V132" s="3">
        <f t="shared" si="27"/>
      </c>
      <c r="W132" s="10">
        <f t="shared" si="28"/>
      </c>
      <c r="X132" s="10" t="e">
        <f>VLOOKUP(RIGHT(LEFT(A132,5),1),'JAN_変換'!$C$2:$D$11,2,FALSE)</f>
        <v>#N/A</v>
      </c>
      <c r="Y132" s="10" t="e">
        <f>VLOOKUP(RIGHT(LEFT(A132,6),1),'JAN_変換'!$C$2:$D$11,2,FALSE)</f>
        <v>#N/A</v>
      </c>
      <c r="Z132" s="10" t="e">
        <f>VLOOKUP(RIGHT(LEFT(A132,7),1),'JAN_変換'!$C$2:$D$11,2,FALSE)</f>
        <v>#N/A</v>
      </c>
      <c r="AA132" s="10" t="e">
        <f>VLOOKUP(RIGHT(LEFT(A132,8),1),'JAN_変換'!$C$2:$D$11,2,FALSE)</f>
        <v>#N/A</v>
      </c>
      <c r="AC132" s="3" t="e">
        <f t="shared" si="29"/>
        <v>#N/A</v>
      </c>
      <c r="AD132" s="3" t="e">
        <f t="shared" si="30"/>
        <v>#VALUE!</v>
      </c>
    </row>
    <row r="133" spans="1:30" ht="24" customHeight="1">
      <c r="A133" s="13"/>
      <c r="B133" s="26">
        <f aca="true" t="shared" si="32" ref="B133:B196">IF(A133="","",AC133)</f>
      </c>
      <c r="C133" s="27">
        <f t="shared" si="31"/>
      </c>
      <c r="D133" s="22">
        <f>IF(A133="","",VLOOKUP(A133,JAN8_DB!$A:$H,2,FALSE))</f>
      </c>
      <c r="E133" s="22">
        <f>IF(A133="","",VLOOKUP(A133,JAN8_DB!$A:$H,3,FALSE))</f>
      </c>
      <c r="F133" s="21">
        <f>IF(A133="","",VLOOKUP(A133,JAN8_DB!$A:$H,4,FALSE))</f>
      </c>
      <c r="G133" s="21">
        <f>IF(A133="","",VLOOKUP(A133,JAN8_DB!$A:$H,5,FALSE))</f>
      </c>
      <c r="H133" s="21">
        <f>IF(A133="","",VLOOKUP(A133,JAN8_DB!$A:$H,6,FALSE))</f>
      </c>
      <c r="I133" s="21">
        <f>IF(A133="","",VLOOKUP(A133,JAN8_DB!$A:$H,7,FALSE))</f>
      </c>
      <c r="J133" s="14">
        <f>IF(A133="","",IF(VLOOKUP(A133,JAN8_DB!$A:$H,8,FALSE)=0,"",VLOOKUP(A133,JAN8_DB!$A:$H,8,FALSE)))</f>
      </c>
      <c r="L133" s="3">
        <f t="shared" si="17"/>
      </c>
      <c r="M133" s="3">
        <f t="shared" si="18"/>
      </c>
      <c r="N133" s="3">
        <f t="shared" si="19"/>
      </c>
      <c r="O133" s="3">
        <f t="shared" si="20"/>
      </c>
      <c r="P133" s="3">
        <f t="shared" si="21"/>
      </c>
      <c r="Q133" s="3">
        <f t="shared" si="22"/>
      </c>
      <c r="R133" s="3">
        <f t="shared" si="23"/>
      </c>
      <c r="S133" s="3">
        <f t="shared" si="24"/>
      </c>
      <c r="T133" s="3">
        <f t="shared" si="25"/>
      </c>
      <c r="U133" s="3">
        <f t="shared" si="26"/>
      </c>
      <c r="V133" s="3">
        <f t="shared" si="27"/>
      </c>
      <c r="W133" s="10">
        <f t="shared" si="28"/>
      </c>
      <c r="X133" s="10" t="e">
        <f>VLOOKUP(RIGHT(LEFT(A133,5),1),'JAN_変換'!$C$2:$D$11,2,FALSE)</f>
        <v>#N/A</v>
      </c>
      <c r="Y133" s="10" t="e">
        <f>VLOOKUP(RIGHT(LEFT(A133,6),1),'JAN_変換'!$C$2:$D$11,2,FALSE)</f>
        <v>#N/A</v>
      </c>
      <c r="Z133" s="10" t="e">
        <f>VLOOKUP(RIGHT(LEFT(A133,7),1),'JAN_変換'!$C$2:$D$11,2,FALSE)</f>
        <v>#N/A</v>
      </c>
      <c r="AA133" s="10" t="e">
        <f>VLOOKUP(RIGHT(LEFT(A133,8),1),'JAN_変換'!$C$2:$D$11,2,FALSE)</f>
        <v>#N/A</v>
      </c>
      <c r="AC133" s="3" t="e">
        <f t="shared" si="29"/>
        <v>#N/A</v>
      </c>
      <c r="AD133" s="3" t="e">
        <f t="shared" si="30"/>
        <v>#VALUE!</v>
      </c>
    </row>
    <row r="134" spans="1:30" ht="24" customHeight="1">
      <c r="A134" s="13"/>
      <c r="B134" s="26">
        <f t="shared" si="32"/>
      </c>
      <c r="C134" s="27">
        <f t="shared" si="31"/>
      </c>
      <c r="D134" s="22">
        <f>IF(A134="","",VLOOKUP(A134,JAN8_DB!$A:$H,2,FALSE))</f>
      </c>
      <c r="E134" s="22">
        <f>IF(A134="","",VLOOKUP(A134,JAN8_DB!$A:$H,3,FALSE))</f>
      </c>
      <c r="F134" s="21">
        <f>IF(A134="","",VLOOKUP(A134,JAN8_DB!$A:$H,4,FALSE))</f>
      </c>
      <c r="G134" s="21">
        <f>IF(A134="","",VLOOKUP(A134,JAN8_DB!$A:$H,5,FALSE))</f>
      </c>
      <c r="H134" s="21">
        <f>IF(A134="","",VLOOKUP(A134,JAN8_DB!$A:$H,6,FALSE))</f>
      </c>
      <c r="I134" s="21">
        <f>IF(A134="","",VLOOKUP(A134,JAN8_DB!$A:$H,7,FALSE))</f>
      </c>
      <c r="J134" s="14">
        <f>IF(A134="","",IF(VLOOKUP(A134,JAN8_DB!$A:$H,8,FALSE)=0,"",VLOOKUP(A134,JAN8_DB!$A:$H,8,FALSE)))</f>
      </c>
      <c r="L134" s="3">
        <f aca="true" t="shared" si="33" ref="L134:L197">LEFT(A134,1)</f>
      </c>
      <c r="M134" s="3">
        <f aca="true" t="shared" si="34" ref="M134:M197">RIGHT(LEFT(A134,2),1)</f>
      </c>
      <c r="N134" s="3">
        <f aca="true" t="shared" si="35" ref="N134:N197">RIGHT(LEFT(A134,3),1)</f>
      </c>
      <c r="O134" s="3">
        <f aca="true" t="shared" si="36" ref="O134:O197">RIGHT(LEFT(A134,4),1)</f>
      </c>
      <c r="P134" s="3">
        <f aca="true" t="shared" si="37" ref="P134:P197">RIGHT(LEFT(A134,5),1)</f>
      </c>
      <c r="Q134" s="3">
        <f aca="true" t="shared" si="38" ref="Q134:Q197">RIGHT(LEFT(A134,6),1)</f>
      </c>
      <c r="R134" s="3">
        <f aca="true" t="shared" si="39" ref="R134:R197">RIGHT(LEFT(A134,7),1)</f>
      </c>
      <c r="S134" s="3">
        <f aca="true" t="shared" si="40" ref="S134:S197">RIGHT(LEFT(A134,8),1)</f>
      </c>
      <c r="T134" s="3">
        <f aca="true" t="shared" si="41" ref="T134:T197">LEFT(A134,1)</f>
      </c>
      <c r="U134" s="3">
        <f aca="true" t="shared" si="42" ref="U134:U197">RIGHT(LEFT(A134,2),1)</f>
      </c>
      <c r="V134" s="3">
        <f aca="true" t="shared" si="43" ref="V134:V197">RIGHT(LEFT(A134,3),1)</f>
      </c>
      <c r="W134" s="10">
        <f aca="true" t="shared" si="44" ref="W134:W197">RIGHT(LEFT(A134,4),1)</f>
      </c>
      <c r="X134" s="10" t="e">
        <f>VLOOKUP(RIGHT(LEFT(A134,5),1),'JAN_変換'!$C$2:$D$11,2,FALSE)</f>
        <v>#N/A</v>
      </c>
      <c r="Y134" s="10" t="e">
        <f>VLOOKUP(RIGHT(LEFT(A134,6),1),'JAN_変換'!$C$2:$D$11,2,FALSE)</f>
        <v>#N/A</v>
      </c>
      <c r="Z134" s="10" t="e">
        <f>VLOOKUP(RIGHT(LEFT(A134,7),1),'JAN_変換'!$C$2:$D$11,2,FALSE)</f>
        <v>#N/A</v>
      </c>
      <c r="AA134" s="10" t="e">
        <f>VLOOKUP(RIGHT(LEFT(A134,8),1),'JAN_変換'!$C$2:$D$11,2,FALSE)</f>
        <v>#N/A</v>
      </c>
      <c r="AC134" s="3" t="e">
        <f aca="true" t="shared" si="45" ref="AC134:AC197">CONCATENATE("(",T134,U134,V134,W134,"|",X134,Y134,Z134,AA134,")")</f>
        <v>#N/A</v>
      </c>
      <c r="AD134" s="3" t="e">
        <f aca="true" t="shared" si="46" ref="AD134:AD197">RIGHT(IF((10-MOD((L134+N134+P134+R134)*3+M134+O134+Q134,10))=10,0,10-MOD((L134+N134+P134+R134)*3+M134+O134+Q134,10)),1)</f>
        <v>#VALUE!</v>
      </c>
    </row>
    <row r="135" spans="1:30" ht="24" customHeight="1">
      <c r="A135" s="13"/>
      <c r="B135" s="26">
        <f t="shared" si="32"/>
      </c>
      <c r="C135" s="27">
        <f t="shared" si="31"/>
      </c>
      <c r="D135" s="22">
        <f>IF(A135="","",VLOOKUP(A135,JAN8_DB!$A:$H,2,FALSE))</f>
      </c>
      <c r="E135" s="22">
        <f>IF(A135="","",VLOOKUP(A135,JAN8_DB!$A:$H,3,FALSE))</f>
      </c>
      <c r="F135" s="21">
        <f>IF(A135="","",VLOOKUP(A135,JAN8_DB!$A:$H,4,FALSE))</f>
      </c>
      <c r="G135" s="21">
        <f>IF(A135="","",VLOOKUP(A135,JAN8_DB!$A:$H,5,FALSE))</f>
      </c>
      <c r="H135" s="21">
        <f>IF(A135="","",VLOOKUP(A135,JAN8_DB!$A:$H,6,FALSE))</f>
      </c>
      <c r="I135" s="21">
        <f>IF(A135="","",VLOOKUP(A135,JAN8_DB!$A:$H,7,FALSE))</f>
      </c>
      <c r="J135" s="14">
        <f>IF(A135="","",IF(VLOOKUP(A135,JAN8_DB!$A:$H,8,FALSE)=0,"",VLOOKUP(A135,JAN8_DB!$A:$H,8,FALSE)))</f>
      </c>
      <c r="L135" s="3">
        <f t="shared" si="33"/>
      </c>
      <c r="M135" s="3">
        <f t="shared" si="34"/>
      </c>
      <c r="N135" s="3">
        <f t="shared" si="35"/>
      </c>
      <c r="O135" s="3">
        <f t="shared" si="36"/>
      </c>
      <c r="P135" s="3">
        <f t="shared" si="37"/>
      </c>
      <c r="Q135" s="3">
        <f t="shared" si="38"/>
      </c>
      <c r="R135" s="3">
        <f t="shared" si="39"/>
      </c>
      <c r="S135" s="3">
        <f t="shared" si="40"/>
      </c>
      <c r="T135" s="3">
        <f t="shared" si="41"/>
      </c>
      <c r="U135" s="3">
        <f t="shared" si="42"/>
      </c>
      <c r="V135" s="3">
        <f t="shared" si="43"/>
      </c>
      <c r="W135" s="10">
        <f t="shared" si="44"/>
      </c>
      <c r="X135" s="10" t="e">
        <f>VLOOKUP(RIGHT(LEFT(A135,5),1),'JAN_変換'!$C$2:$D$11,2,FALSE)</f>
        <v>#N/A</v>
      </c>
      <c r="Y135" s="10" t="e">
        <f>VLOOKUP(RIGHT(LEFT(A135,6),1),'JAN_変換'!$C$2:$D$11,2,FALSE)</f>
        <v>#N/A</v>
      </c>
      <c r="Z135" s="10" t="e">
        <f>VLOOKUP(RIGHT(LEFT(A135,7),1),'JAN_変換'!$C$2:$D$11,2,FALSE)</f>
        <v>#N/A</v>
      </c>
      <c r="AA135" s="10" t="e">
        <f>VLOOKUP(RIGHT(LEFT(A135,8),1),'JAN_変換'!$C$2:$D$11,2,FALSE)</f>
        <v>#N/A</v>
      </c>
      <c r="AC135" s="3" t="e">
        <f t="shared" si="45"/>
        <v>#N/A</v>
      </c>
      <c r="AD135" s="3" t="e">
        <f t="shared" si="46"/>
        <v>#VALUE!</v>
      </c>
    </row>
    <row r="136" spans="1:30" ht="24" customHeight="1">
      <c r="A136" s="13"/>
      <c r="B136" s="26">
        <f t="shared" si="32"/>
      </c>
      <c r="C136" s="27">
        <f t="shared" si="31"/>
      </c>
      <c r="D136" s="22">
        <f>IF(A136="","",VLOOKUP(A136,JAN8_DB!$A:$H,2,FALSE))</f>
      </c>
      <c r="E136" s="22">
        <f>IF(A136="","",VLOOKUP(A136,JAN8_DB!$A:$H,3,FALSE))</f>
      </c>
      <c r="F136" s="21">
        <f>IF(A136="","",VLOOKUP(A136,JAN8_DB!$A:$H,4,FALSE))</f>
      </c>
      <c r="G136" s="21">
        <f>IF(A136="","",VLOOKUP(A136,JAN8_DB!$A:$H,5,FALSE))</f>
      </c>
      <c r="H136" s="21">
        <f>IF(A136="","",VLOOKUP(A136,JAN8_DB!$A:$H,6,FALSE))</f>
      </c>
      <c r="I136" s="21">
        <f>IF(A136="","",VLOOKUP(A136,JAN8_DB!$A:$H,7,FALSE))</f>
      </c>
      <c r="J136" s="14">
        <f>IF(A136="","",IF(VLOOKUP(A136,JAN8_DB!$A:$H,8,FALSE)=0,"",VLOOKUP(A136,JAN8_DB!$A:$H,8,FALSE)))</f>
      </c>
      <c r="L136" s="3">
        <f t="shared" si="33"/>
      </c>
      <c r="M136" s="3">
        <f t="shared" si="34"/>
      </c>
      <c r="N136" s="3">
        <f t="shared" si="35"/>
      </c>
      <c r="O136" s="3">
        <f t="shared" si="36"/>
      </c>
      <c r="P136" s="3">
        <f t="shared" si="37"/>
      </c>
      <c r="Q136" s="3">
        <f t="shared" si="38"/>
      </c>
      <c r="R136" s="3">
        <f t="shared" si="39"/>
      </c>
      <c r="S136" s="3">
        <f t="shared" si="40"/>
      </c>
      <c r="T136" s="3">
        <f t="shared" si="41"/>
      </c>
      <c r="U136" s="3">
        <f t="shared" si="42"/>
      </c>
      <c r="V136" s="3">
        <f t="shared" si="43"/>
      </c>
      <c r="W136" s="10">
        <f t="shared" si="44"/>
      </c>
      <c r="X136" s="10" t="e">
        <f>VLOOKUP(RIGHT(LEFT(A136,5),1),'JAN_変換'!$C$2:$D$11,2,FALSE)</f>
        <v>#N/A</v>
      </c>
      <c r="Y136" s="10" t="e">
        <f>VLOOKUP(RIGHT(LEFT(A136,6),1),'JAN_変換'!$C$2:$D$11,2,FALSE)</f>
        <v>#N/A</v>
      </c>
      <c r="Z136" s="10" t="e">
        <f>VLOOKUP(RIGHT(LEFT(A136,7),1),'JAN_変換'!$C$2:$D$11,2,FALSE)</f>
        <v>#N/A</v>
      </c>
      <c r="AA136" s="10" t="e">
        <f>VLOOKUP(RIGHT(LEFT(A136,8),1),'JAN_変換'!$C$2:$D$11,2,FALSE)</f>
        <v>#N/A</v>
      </c>
      <c r="AC136" s="3" t="e">
        <f t="shared" si="45"/>
        <v>#N/A</v>
      </c>
      <c r="AD136" s="3" t="e">
        <f t="shared" si="46"/>
        <v>#VALUE!</v>
      </c>
    </row>
    <row r="137" spans="1:30" ht="24" customHeight="1">
      <c r="A137" s="13"/>
      <c r="B137" s="26">
        <f t="shared" si="32"/>
      </c>
      <c r="C137" s="27">
        <f t="shared" si="31"/>
      </c>
      <c r="D137" s="22">
        <f>IF(A137="","",VLOOKUP(A137,JAN8_DB!$A:$H,2,FALSE))</f>
      </c>
      <c r="E137" s="22">
        <f>IF(A137="","",VLOOKUP(A137,JAN8_DB!$A:$H,3,FALSE))</f>
      </c>
      <c r="F137" s="21">
        <f>IF(A137="","",VLOOKUP(A137,JAN8_DB!$A:$H,4,FALSE))</f>
      </c>
      <c r="G137" s="21">
        <f>IF(A137="","",VLOOKUP(A137,JAN8_DB!$A:$H,5,FALSE))</f>
      </c>
      <c r="H137" s="21">
        <f>IF(A137="","",VLOOKUP(A137,JAN8_DB!$A:$H,6,FALSE))</f>
      </c>
      <c r="I137" s="21">
        <f>IF(A137="","",VLOOKUP(A137,JAN8_DB!$A:$H,7,FALSE))</f>
      </c>
      <c r="J137" s="14">
        <f>IF(A137="","",IF(VLOOKUP(A137,JAN8_DB!$A:$H,8,FALSE)=0,"",VLOOKUP(A137,JAN8_DB!$A:$H,8,FALSE)))</f>
      </c>
      <c r="L137" s="3">
        <f t="shared" si="33"/>
      </c>
      <c r="M137" s="3">
        <f t="shared" si="34"/>
      </c>
      <c r="N137" s="3">
        <f t="shared" si="35"/>
      </c>
      <c r="O137" s="3">
        <f t="shared" si="36"/>
      </c>
      <c r="P137" s="3">
        <f t="shared" si="37"/>
      </c>
      <c r="Q137" s="3">
        <f t="shared" si="38"/>
      </c>
      <c r="R137" s="3">
        <f t="shared" si="39"/>
      </c>
      <c r="S137" s="3">
        <f t="shared" si="40"/>
      </c>
      <c r="T137" s="3">
        <f t="shared" si="41"/>
      </c>
      <c r="U137" s="3">
        <f t="shared" si="42"/>
      </c>
      <c r="V137" s="3">
        <f t="shared" si="43"/>
      </c>
      <c r="W137" s="10">
        <f t="shared" si="44"/>
      </c>
      <c r="X137" s="10" t="e">
        <f>VLOOKUP(RIGHT(LEFT(A137,5),1),'JAN_変換'!$C$2:$D$11,2,FALSE)</f>
        <v>#N/A</v>
      </c>
      <c r="Y137" s="10" t="e">
        <f>VLOOKUP(RIGHT(LEFT(A137,6),1),'JAN_変換'!$C$2:$D$11,2,FALSE)</f>
        <v>#N/A</v>
      </c>
      <c r="Z137" s="10" t="e">
        <f>VLOOKUP(RIGHT(LEFT(A137,7),1),'JAN_変換'!$C$2:$D$11,2,FALSE)</f>
        <v>#N/A</v>
      </c>
      <c r="AA137" s="10" t="e">
        <f>VLOOKUP(RIGHT(LEFT(A137,8),1),'JAN_変換'!$C$2:$D$11,2,FALSE)</f>
        <v>#N/A</v>
      </c>
      <c r="AC137" s="3" t="e">
        <f t="shared" si="45"/>
        <v>#N/A</v>
      </c>
      <c r="AD137" s="3" t="e">
        <f t="shared" si="46"/>
        <v>#VALUE!</v>
      </c>
    </row>
    <row r="138" spans="1:30" ht="24" customHeight="1">
      <c r="A138" s="13"/>
      <c r="B138" s="26">
        <f t="shared" si="32"/>
      </c>
      <c r="C138" s="27">
        <f aca="true" t="shared" si="47" ref="C138:C201">IF(A138="","",IF(S138=AD138,"-",AD138))</f>
      </c>
      <c r="D138" s="22">
        <f>IF(A138="","",VLOOKUP(A138,JAN8_DB!$A:$H,2,FALSE))</f>
      </c>
      <c r="E138" s="22">
        <f>IF(A138="","",VLOOKUP(A138,JAN8_DB!$A:$H,3,FALSE))</f>
      </c>
      <c r="F138" s="21">
        <f>IF(A138="","",VLOOKUP(A138,JAN8_DB!$A:$H,4,FALSE))</f>
      </c>
      <c r="G138" s="21">
        <f>IF(A138="","",VLOOKUP(A138,JAN8_DB!$A:$H,5,FALSE))</f>
      </c>
      <c r="H138" s="21">
        <f>IF(A138="","",VLOOKUP(A138,JAN8_DB!$A:$H,6,FALSE))</f>
      </c>
      <c r="I138" s="21">
        <f>IF(A138="","",VLOOKUP(A138,JAN8_DB!$A:$H,7,FALSE))</f>
      </c>
      <c r="J138" s="14">
        <f>IF(A138="","",IF(VLOOKUP(A138,JAN8_DB!$A:$H,8,FALSE)=0,"",VLOOKUP(A138,JAN8_DB!$A:$H,8,FALSE)))</f>
      </c>
      <c r="L138" s="3">
        <f t="shared" si="33"/>
      </c>
      <c r="M138" s="3">
        <f t="shared" si="34"/>
      </c>
      <c r="N138" s="3">
        <f t="shared" si="35"/>
      </c>
      <c r="O138" s="3">
        <f t="shared" si="36"/>
      </c>
      <c r="P138" s="3">
        <f t="shared" si="37"/>
      </c>
      <c r="Q138" s="3">
        <f t="shared" si="38"/>
      </c>
      <c r="R138" s="3">
        <f t="shared" si="39"/>
      </c>
      <c r="S138" s="3">
        <f t="shared" si="40"/>
      </c>
      <c r="T138" s="3">
        <f t="shared" si="41"/>
      </c>
      <c r="U138" s="3">
        <f t="shared" si="42"/>
      </c>
      <c r="V138" s="3">
        <f t="shared" si="43"/>
      </c>
      <c r="W138" s="10">
        <f t="shared" si="44"/>
      </c>
      <c r="X138" s="10" t="e">
        <f>VLOOKUP(RIGHT(LEFT(A138,5),1),'JAN_変換'!$C$2:$D$11,2,FALSE)</f>
        <v>#N/A</v>
      </c>
      <c r="Y138" s="10" t="e">
        <f>VLOOKUP(RIGHT(LEFT(A138,6),1),'JAN_変換'!$C$2:$D$11,2,FALSE)</f>
        <v>#N/A</v>
      </c>
      <c r="Z138" s="10" t="e">
        <f>VLOOKUP(RIGHT(LEFT(A138,7),1),'JAN_変換'!$C$2:$D$11,2,FALSE)</f>
        <v>#N/A</v>
      </c>
      <c r="AA138" s="10" t="e">
        <f>VLOOKUP(RIGHT(LEFT(A138,8),1),'JAN_変換'!$C$2:$D$11,2,FALSE)</f>
        <v>#N/A</v>
      </c>
      <c r="AC138" s="3" t="e">
        <f t="shared" si="45"/>
        <v>#N/A</v>
      </c>
      <c r="AD138" s="3" t="e">
        <f t="shared" si="46"/>
        <v>#VALUE!</v>
      </c>
    </row>
    <row r="139" spans="1:30" ht="24" customHeight="1">
      <c r="A139" s="13"/>
      <c r="B139" s="26">
        <f t="shared" si="32"/>
      </c>
      <c r="C139" s="27">
        <f t="shared" si="47"/>
      </c>
      <c r="D139" s="22">
        <f>IF(A139="","",VLOOKUP(A139,JAN8_DB!$A:$H,2,FALSE))</f>
      </c>
      <c r="E139" s="22">
        <f>IF(A139="","",VLOOKUP(A139,JAN8_DB!$A:$H,3,FALSE))</f>
      </c>
      <c r="F139" s="21">
        <f>IF(A139="","",VLOOKUP(A139,JAN8_DB!$A:$H,4,FALSE))</f>
      </c>
      <c r="G139" s="21">
        <f>IF(A139="","",VLOOKUP(A139,JAN8_DB!$A:$H,5,FALSE))</f>
      </c>
      <c r="H139" s="21">
        <f>IF(A139="","",VLOOKUP(A139,JAN8_DB!$A:$H,6,FALSE))</f>
      </c>
      <c r="I139" s="21">
        <f>IF(A139="","",VLOOKUP(A139,JAN8_DB!$A:$H,7,FALSE))</f>
      </c>
      <c r="J139" s="14">
        <f>IF(A139="","",IF(VLOOKUP(A139,JAN8_DB!$A:$H,8,FALSE)=0,"",VLOOKUP(A139,JAN8_DB!$A:$H,8,FALSE)))</f>
      </c>
      <c r="L139" s="3">
        <f t="shared" si="33"/>
      </c>
      <c r="M139" s="3">
        <f t="shared" si="34"/>
      </c>
      <c r="N139" s="3">
        <f t="shared" si="35"/>
      </c>
      <c r="O139" s="3">
        <f t="shared" si="36"/>
      </c>
      <c r="P139" s="3">
        <f t="shared" si="37"/>
      </c>
      <c r="Q139" s="3">
        <f t="shared" si="38"/>
      </c>
      <c r="R139" s="3">
        <f t="shared" si="39"/>
      </c>
      <c r="S139" s="3">
        <f t="shared" si="40"/>
      </c>
      <c r="T139" s="3">
        <f t="shared" si="41"/>
      </c>
      <c r="U139" s="3">
        <f t="shared" si="42"/>
      </c>
      <c r="V139" s="3">
        <f t="shared" si="43"/>
      </c>
      <c r="W139" s="10">
        <f t="shared" si="44"/>
      </c>
      <c r="X139" s="10" t="e">
        <f>VLOOKUP(RIGHT(LEFT(A139,5),1),'JAN_変換'!$C$2:$D$11,2,FALSE)</f>
        <v>#N/A</v>
      </c>
      <c r="Y139" s="10" t="e">
        <f>VLOOKUP(RIGHT(LEFT(A139,6),1),'JAN_変換'!$C$2:$D$11,2,FALSE)</f>
        <v>#N/A</v>
      </c>
      <c r="Z139" s="10" t="e">
        <f>VLOOKUP(RIGHT(LEFT(A139,7),1),'JAN_変換'!$C$2:$D$11,2,FALSE)</f>
        <v>#N/A</v>
      </c>
      <c r="AA139" s="10" t="e">
        <f>VLOOKUP(RIGHT(LEFT(A139,8),1),'JAN_変換'!$C$2:$D$11,2,FALSE)</f>
        <v>#N/A</v>
      </c>
      <c r="AC139" s="3" t="e">
        <f t="shared" si="45"/>
        <v>#N/A</v>
      </c>
      <c r="AD139" s="3" t="e">
        <f t="shared" si="46"/>
        <v>#VALUE!</v>
      </c>
    </row>
    <row r="140" spans="1:30" ht="24" customHeight="1">
      <c r="A140" s="13"/>
      <c r="B140" s="26">
        <f t="shared" si="32"/>
      </c>
      <c r="C140" s="27">
        <f t="shared" si="47"/>
      </c>
      <c r="D140" s="22">
        <f>IF(A140="","",VLOOKUP(A140,JAN8_DB!$A:$H,2,FALSE))</f>
      </c>
      <c r="E140" s="22">
        <f>IF(A140="","",VLOOKUP(A140,JAN8_DB!$A:$H,3,FALSE))</f>
      </c>
      <c r="F140" s="21">
        <f>IF(A140="","",VLOOKUP(A140,JAN8_DB!$A:$H,4,FALSE))</f>
      </c>
      <c r="G140" s="21">
        <f>IF(A140="","",VLOOKUP(A140,JAN8_DB!$A:$H,5,FALSE))</f>
      </c>
      <c r="H140" s="21">
        <f>IF(A140="","",VLOOKUP(A140,JAN8_DB!$A:$H,6,FALSE))</f>
      </c>
      <c r="I140" s="21">
        <f>IF(A140="","",VLOOKUP(A140,JAN8_DB!$A:$H,7,FALSE))</f>
      </c>
      <c r="J140" s="14">
        <f>IF(A140="","",IF(VLOOKUP(A140,JAN8_DB!$A:$H,8,FALSE)=0,"",VLOOKUP(A140,JAN8_DB!$A:$H,8,FALSE)))</f>
      </c>
      <c r="L140" s="3">
        <f t="shared" si="33"/>
      </c>
      <c r="M140" s="3">
        <f t="shared" si="34"/>
      </c>
      <c r="N140" s="3">
        <f t="shared" si="35"/>
      </c>
      <c r="O140" s="3">
        <f t="shared" si="36"/>
      </c>
      <c r="P140" s="3">
        <f t="shared" si="37"/>
      </c>
      <c r="Q140" s="3">
        <f t="shared" si="38"/>
      </c>
      <c r="R140" s="3">
        <f t="shared" si="39"/>
      </c>
      <c r="S140" s="3">
        <f t="shared" si="40"/>
      </c>
      <c r="T140" s="3">
        <f t="shared" si="41"/>
      </c>
      <c r="U140" s="3">
        <f t="shared" si="42"/>
      </c>
      <c r="V140" s="3">
        <f t="shared" si="43"/>
      </c>
      <c r="W140" s="10">
        <f t="shared" si="44"/>
      </c>
      <c r="X140" s="10" t="e">
        <f>VLOOKUP(RIGHT(LEFT(A140,5),1),'JAN_変換'!$C$2:$D$11,2,FALSE)</f>
        <v>#N/A</v>
      </c>
      <c r="Y140" s="10" t="e">
        <f>VLOOKUP(RIGHT(LEFT(A140,6),1),'JAN_変換'!$C$2:$D$11,2,FALSE)</f>
        <v>#N/A</v>
      </c>
      <c r="Z140" s="10" t="e">
        <f>VLOOKUP(RIGHT(LEFT(A140,7),1),'JAN_変換'!$C$2:$D$11,2,FALSE)</f>
        <v>#N/A</v>
      </c>
      <c r="AA140" s="10" t="e">
        <f>VLOOKUP(RIGHT(LEFT(A140,8),1),'JAN_変換'!$C$2:$D$11,2,FALSE)</f>
        <v>#N/A</v>
      </c>
      <c r="AC140" s="3" t="e">
        <f t="shared" si="45"/>
        <v>#N/A</v>
      </c>
      <c r="AD140" s="3" t="e">
        <f t="shared" si="46"/>
        <v>#VALUE!</v>
      </c>
    </row>
    <row r="141" spans="1:30" ht="24" customHeight="1">
      <c r="A141" s="13"/>
      <c r="B141" s="26">
        <f t="shared" si="32"/>
      </c>
      <c r="C141" s="27">
        <f t="shared" si="47"/>
      </c>
      <c r="D141" s="22">
        <f>IF(A141="","",VLOOKUP(A141,JAN8_DB!$A:$H,2,FALSE))</f>
      </c>
      <c r="E141" s="22">
        <f>IF(A141="","",VLOOKUP(A141,JAN8_DB!$A:$H,3,FALSE))</f>
      </c>
      <c r="F141" s="21">
        <f>IF(A141="","",VLOOKUP(A141,JAN8_DB!$A:$H,4,FALSE))</f>
      </c>
      <c r="G141" s="21">
        <f>IF(A141="","",VLOOKUP(A141,JAN8_DB!$A:$H,5,FALSE))</f>
      </c>
      <c r="H141" s="21">
        <f>IF(A141="","",VLOOKUP(A141,JAN8_DB!$A:$H,6,FALSE))</f>
      </c>
      <c r="I141" s="21">
        <f>IF(A141="","",VLOOKUP(A141,JAN8_DB!$A:$H,7,FALSE))</f>
      </c>
      <c r="J141" s="14">
        <f>IF(A141="","",IF(VLOOKUP(A141,JAN8_DB!$A:$H,8,FALSE)=0,"",VLOOKUP(A141,JAN8_DB!$A:$H,8,FALSE)))</f>
      </c>
      <c r="L141" s="3">
        <f t="shared" si="33"/>
      </c>
      <c r="M141" s="3">
        <f t="shared" si="34"/>
      </c>
      <c r="N141" s="3">
        <f t="shared" si="35"/>
      </c>
      <c r="O141" s="3">
        <f t="shared" si="36"/>
      </c>
      <c r="P141" s="3">
        <f t="shared" si="37"/>
      </c>
      <c r="Q141" s="3">
        <f t="shared" si="38"/>
      </c>
      <c r="R141" s="3">
        <f t="shared" si="39"/>
      </c>
      <c r="S141" s="3">
        <f t="shared" si="40"/>
      </c>
      <c r="T141" s="3">
        <f t="shared" si="41"/>
      </c>
      <c r="U141" s="3">
        <f t="shared" si="42"/>
      </c>
      <c r="V141" s="3">
        <f t="shared" si="43"/>
      </c>
      <c r="W141" s="10">
        <f t="shared" si="44"/>
      </c>
      <c r="X141" s="10" t="e">
        <f>VLOOKUP(RIGHT(LEFT(A141,5),1),'JAN_変換'!$C$2:$D$11,2,FALSE)</f>
        <v>#N/A</v>
      </c>
      <c r="Y141" s="10" t="e">
        <f>VLOOKUP(RIGHT(LEFT(A141,6),1),'JAN_変換'!$C$2:$D$11,2,FALSE)</f>
        <v>#N/A</v>
      </c>
      <c r="Z141" s="10" t="e">
        <f>VLOOKUP(RIGHT(LEFT(A141,7),1),'JAN_変換'!$C$2:$D$11,2,FALSE)</f>
        <v>#N/A</v>
      </c>
      <c r="AA141" s="10" t="e">
        <f>VLOOKUP(RIGHT(LEFT(A141,8),1),'JAN_変換'!$C$2:$D$11,2,FALSE)</f>
        <v>#N/A</v>
      </c>
      <c r="AC141" s="3" t="e">
        <f t="shared" si="45"/>
        <v>#N/A</v>
      </c>
      <c r="AD141" s="3" t="e">
        <f t="shared" si="46"/>
        <v>#VALUE!</v>
      </c>
    </row>
    <row r="142" spans="1:30" ht="24" customHeight="1">
      <c r="A142" s="13"/>
      <c r="B142" s="26">
        <f t="shared" si="32"/>
      </c>
      <c r="C142" s="27">
        <f t="shared" si="47"/>
      </c>
      <c r="D142" s="22">
        <f>IF(A142="","",VLOOKUP(A142,JAN8_DB!$A:$H,2,FALSE))</f>
      </c>
      <c r="E142" s="22">
        <f>IF(A142="","",VLOOKUP(A142,JAN8_DB!$A:$H,3,FALSE))</f>
      </c>
      <c r="F142" s="21">
        <f>IF(A142="","",VLOOKUP(A142,JAN8_DB!$A:$H,4,FALSE))</f>
      </c>
      <c r="G142" s="21">
        <f>IF(A142="","",VLOOKUP(A142,JAN8_DB!$A:$H,5,FALSE))</f>
      </c>
      <c r="H142" s="21">
        <f>IF(A142="","",VLOOKUP(A142,JAN8_DB!$A:$H,6,FALSE))</f>
      </c>
      <c r="I142" s="21">
        <f>IF(A142="","",VLOOKUP(A142,JAN8_DB!$A:$H,7,FALSE))</f>
      </c>
      <c r="J142" s="14">
        <f>IF(A142="","",IF(VLOOKUP(A142,JAN8_DB!$A:$H,8,FALSE)=0,"",VLOOKUP(A142,JAN8_DB!$A:$H,8,FALSE)))</f>
      </c>
      <c r="L142" s="3">
        <f t="shared" si="33"/>
      </c>
      <c r="M142" s="3">
        <f t="shared" si="34"/>
      </c>
      <c r="N142" s="3">
        <f t="shared" si="35"/>
      </c>
      <c r="O142" s="3">
        <f t="shared" si="36"/>
      </c>
      <c r="P142" s="3">
        <f t="shared" si="37"/>
      </c>
      <c r="Q142" s="3">
        <f t="shared" si="38"/>
      </c>
      <c r="R142" s="3">
        <f t="shared" si="39"/>
      </c>
      <c r="S142" s="3">
        <f t="shared" si="40"/>
      </c>
      <c r="T142" s="3">
        <f t="shared" si="41"/>
      </c>
      <c r="U142" s="3">
        <f t="shared" si="42"/>
      </c>
      <c r="V142" s="3">
        <f t="shared" si="43"/>
      </c>
      <c r="W142" s="10">
        <f t="shared" si="44"/>
      </c>
      <c r="X142" s="10" t="e">
        <f>VLOOKUP(RIGHT(LEFT(A142,5),1),'JAN_変換'!$C$2:$D$11,2,FALSE)</f>
        <v>#N/A</v>
      </c>
      <c r="Y142" s="10" t="e">
        <f>VLOOKUP(RIGHT(LEFT(A142,6),1),'JAN_変換'!$C$2:$D$11,2,FALSE)</f>
        <v>#N/A</v>
      </c>
      <c r="Z142" s="10" t="e">
        <f>VLOOKUP(RIGHT(LEFT(A142,7),1),'JAN_変換'!$C$2:$D$11,2,FALSE)</f>
        <v>#N/A</v>
      </c>
      <c r="AA142" s="10" t="e">
        <f>VLOOKUP(RIGHT(LEFT(A142,8),1),'JAN_変換'!$C$2:$D$11,2,FALSE)</f>
        <v>#N/A</v>
      </c>
      <c r="AC142" s="3" t="e">
        <f t="shared" si="45"/>
        <v>#N/A</v>
      </c>
      <c r="AD142" s="3" t="e">
        <f t="shared" si="46"/>
        <v>#VALUE!</v>
      </c>
    </row>
    <row r="143" spans="1:30" ht="24" customHeight="1">
      <c r="A143" s="13"/>
      <c r="B143" s="26">
        <f t="shared" si="32"/>
      </c>
      <c r="C143" s="27">
        <f t="shared" si="47"/>
      </c>
      <c r="D143" s="22">
        <f>IF(A143="","",VLOOKUP(A143,JAN8_DB!$A:$H,2,FALSE))</f>
      </c>
      <c r="E143" s="22">
        <f>IF(A143="","",VLOOKUP(A143,JAN8_DB!$A:$H,3,FALSE))</f>
      </c>
      <c r="F143" s="21">
        <f>IF(A143="","",VLOOKUP(A143,JAN8_DB!$A:$H,4,FALSE))</f>
      </c>
      <c r="G143" s="21">
        <f>IF(A143="","",VLOOKUP(A143,JAN8_DB!$A:$H,5,FALSE))</f>
      </c>
      <c r="H143" s="21">
        <f>IF(A143="","",VLOOKUP(A143,JAN8_DB!$A:$H,6,FALSE))</f>
      </c>
      <c r="I143" s="21">
        <f>IF(A143="","",VLOOKUP(A143,JAN8_DB!$A:$H,7,FALSE))</f>
      </c>
      <c r="J143" s="14">
        <f>IF(A143="","",IF(VLOOKUP(A143,JAN8_DB!$A:$H,8,FALSE)=0,"",VLOOKUP(A143,JAN8_DB!$A:$H,8,FALSE)))</f>
      </c>
      <c r="L143" s="3">
        <f t="shared" si="33"/>
      </c>
      <c r="M143" s="3">
        <f t="shared" si="34"/>
      </c>
      <c r="N143" s="3">
        <f t="shared" si="35"/>
      </c>
      <c r="O143" s="3">
        <f t="shared" si="36"/>
      </c>
      <c r="P143" s="3">
        <f t="shared" si="37"/>
      </c>
      <c r="Q143" s="3">
        <f t="shared" si="38"/>
      </c>
      <c r="R143" s="3">
        <f t="shared" si="39"/>
      </c>
      <c r="S143" s="3">
        <f t="shared" si="40"/>
      </c>
      <c r="T143" s="3">
        <f t="shared" si="41"/>
      </c>
      <c r="U143" s="3">
        <f t="shared" si="42"/>
      </c>
      <c r="V143" s="3">
        <f t="shared" si="43"/>
      </c>
      <c r="W143" s="10">
        <f t="shared" si="44"/>
      </c>
      <c r="X143" s="10" t="e">
        <f>VLOOKUP(RIGHT(LEFT(A143,5),1),'JAN_変換'!$C$2:$D$11,2,FALSE)</f>
        <v>#N/A</v>
      </c>
      <c r="Y143" s="10" t="e">
        <f>VLOOKUP(RIGHT(LEFT(A143,6),1),'JAN_変換'!$C$2:$D$11,2,FALSE)</f>
        <v>#N/A</v>
      </c>
      <c r="Z143" s="10" t="e">
        <f>VLOOKUP(RIGHT(LEFT(A143,7),1),'JAN_変換'!$C$2:$D$11,2,FALSE)</f>
        <v>#N/A</v>
      </c>
      <c r="AA143" s="10" t="e">
        <f>VLOOKUP(RIGHT(LEFT(A143,8),1),'JAN_変換'!$C$2:$D$11,2,FALSE)</f>
        <v>#N/A</v>
      </c>
      <c r="AC143" s="3" t="e">
        <f t="shared" si="45"/>
        <v>#N/A</v>
      </c>
      <c r="AD143" s="3" t="e">
        <f t="shared" si="46"/>
        <v>#VALUE!</v>
      </c>
    </row>
    <row r="144" spans="1:30" ht="24" customHeight="1">
      <c r="A144" s="13"/>
      <c r="B144" s="26">
        <f t="shared" si="32"/>
      </c>
      <c r="C144" s="27">
        <f t="shared" si="47"/>
      </c>
      <c r="D144" s="22">
        <f>IF(A144="","",VLOOKUP(A144,JAN8_DB!$A:$H,2,FALSE))</f>
      </c>
      <c r="E144" s="22">
        <f>IF(A144="","",VLOOKUP(A144,JAN8_DB!$A:$H,3,FALSE))</f>
      </c>
      <c r="F144" s="21">
        <f>IF(A144="","",VLOOKUP(A144,JAN8_DB!$A:$H,4,FALSE))</f>
      </c>
      <c r="G144" s="21">
        <f>IF(A144="","",VLOOKUP(A144,JAN8_DB!$A:$H,5,FALSE))</f>
      </c>
      <c r="H144" s="21">
        <f>IF(A144="","",VLOOKUP(A144,JAN8_DB!$A:$H,6,FALSE))</f>
      </c>
      <c r="I144" s="21">
        <f>IF(A144="","",VLOOKUP(A144,JAN8_DB!$A:$H,7,FALSE))</f>
      </c>
      <c r="J144" s="14">
        <f>IF(A144="","",IF(VLOOKUP(A144,JAN8_DB!$A:$H,8,FALSE)=0,"",VLOOKUP(A144,JAN8_DB!$A:$H,8,FALSE)))</f>
      </c>
      <c r="L144" s="3">
        <f t="shared" si="33"/>
      </c>
      <c r="M144" s="3">
        <f t="shared" si="34"/>
      </c>
      <c r="N144" s="3">
        <f t="shared" si="35"/>
      </c>
      <c r="O144" s="3">
        <f t="shared" si="36"/>
      </c>
      <c r="P144" s="3">
        <f t="shared" si="37"/>
      </c>
      <c r="Q144" s="3">
        <f t="shared" si="38"/>
      </c>
      <c r="R144" s="3">
        <f t="shared" si="39"/>
      </c>
      <c r="S144" s="3">
        <f t="shared" si="40"/>
      </c>
      <c r="T144" s="3">
        <f t="shared" si="41"/>
      </c>
      <c r="U144" s="3">
        <f t="shared" si="42"/>
      </c>
      <c r="V144" s="3">
        <f t="shared" si="43"/>
      </c>
      <c r="W144" s="10">
        <f t="shared" si="44"/>
      </c>
      <c r="X144" s="10" t="e">
        <f>VLOOKUP(RIGHT(LEFT(A144,5),1),'JAN_変換'!$C$2:$D$11,2,FALSE)</f>
        <v>#N/A</v>
      </c>
      <c r="Y144" s="10" t="e">
        <f>VLOOKUP(RIGHT(LEFT(A144,6),1),'JAN_変換'!$C$2:$D$11,2,FALSE)</f>
        <v>#N/A</v>
      </c>
      <c r="Z144" s="10" t="e">
        <f>VLOOKUP(RIGHT(LEFT(A144,7),1),'JAN_変換'!$C$2:$D$11,2,FALSE)</f>
        <v>#N/A</v>
      </c>
      <c r="AA144" s="10" t="e">
        <f>VLOOKUP(RIGHT(LEFT(A144,8),1),'JAN_変換'!$C$2:$D$11,2,FALSE)</f>
        <v>#N/A</v>
      </c>
      <c r="AC144" s="3" t="e">
        <f t="shared" si="45"/>
        <v>#N/A</v>
      </c>
      <c r="AD144" s="3" t="e">
        <f t="shared" si="46"/>
        <v>#VALUE!</v>
      </c>
    </row>
    <row r="145" spans="1:30" ht="24" customHeight="1">
      <c r="A145" s="13"/>
      <c r="B145" s="26">
        <f t="shared" si="32"/>
      </c>
      <c r="C145" s="27">
        <f t="shared" si="47"/>
      </c>
      <c r="D145" s="22">
        <f>IF(A145="","",VLOOKUP(A145,JAN8_DB!$A:$H,2,FALSE))</f>
      </c>
      <c r="E145" s="22">
        <f>IF(A145="","",VLOOKUP(A145,JAN8_DB!$A:$H,3,FALSE))</f>
      </c>
      <c r="F145" s="21">
        <f>IF(A145="","",VLOOKUP(A145,JAN8_DB!$A:$H,4,FALSE))</f>
      </c>
      <c r="G145" s="21">
        <f>IF(A145="","",VLOOKUP(A145,JAN8_DB!$A:$H,5,FALSE))</f>
      </c>
      <c r="H145" s="21">
        <f>IF(A145="","",VLOOKUP(A145,JAN8_DB!$A:$H,6,FALSE))</f>
      </c>
      <c r="I145" s="21">
        <f>IF(A145="","",VLOOKUP(A145,JAN8_DB!$A:$H,7,FALSE))</f>
      </c>
      <c r="J145" s="14">
        <f>IF(A145="","",IF(VLOOKUP(A145,JAN8_DB!$A:$H,8,FALSE)=0,"",VLOOKUP(A145,JAN8_DB!$A:$H,8,FALSE)))</f>
      </c>
      <c r="L145" s="3">
        <f t="shared" si="33"/>
      </c>
      <c r="M145" s="3">
        <f t="shared" si="34"/>
      </c>
      <c r="N145" s="3">
        <f t="shared" si="35"/>
      </c>
      <c r="O145" s="3">
        <f t="shared" si="36"/>
      </c>
      <c r="P145" s="3">
        <f t="shared" si="37"/>
      </c>
      <c r="Q145" s="3">
        <f t="shared" si="38"/>
      </c>
      <c r="R145" s="3">
        <f t="shared" si="39"/>
      </c>
      <c r="S145" s="3">
        <f t="shared" si="40"/>
      </c>
      <c r="T145" s="3">
        <f t="shared" si="41"/>
      </c>
      <c r="U145" s="3">
        <f t="shared" si="42"/>
      </c>
      <c r="V145" s="3">
        <f t="shared" si="43"/>
      </c>
      <c r="W145" s="10">
        <f t="shared" si="44"/>
      </c>
      <c r="X145" s="10" t="e">
        <f>VLOOKUP(RIGHT(LEFT(A145,5),1),'JAN_変換'!$C$2:$D$11,2,FALSE)</f>
        <v>#N/A</v>
      </c>
      <c r="Y145" s="10" t="e">
        <f>VLOOKUP(RIGHT(LEFT(A145,6),1),'JAN_変換'!$C$2:$D$11,2,FALSE)</f>
        <v>#N/A</v>
      </c>
      <c r="Z145" s="10" t="e">
        <f>VLOOKUP(RIGHT(LEFT(A145,7),1),'JAN_変換'!$C$2:$D$11,2,FALSE)</f>
        <v>#N/A</v>
      </c>
      <c r="AA145" s="10" t="e">
        <f>VLOOKUP(RIGHT(LEFT(A145,8),1),'JAN_変換'!$C$2:$D$11,2,FALSE)</f>
        <v>#N/A</v>
      </c>
      <c r="AC145" s="3" t="e">
        <f t="shared" si="45"/>
        <v>#N/A</v>
      </c>
      <c r="AD145" s="3" t="e">
        <f t="shared" si="46"/>
        <v>#VALUE!</v>
      </c>
    </row>
    <row r="146" spans="1:30" ht="24" customHeight="1">
      <c r="A146" s="13"/>
      <c r="B146" s="26">
        <f t="shared" si="32"/>
      </c>
      <c r="C146" s="27">
        <f t="shared" si="47"/>
      </c>
      <c r="D146" s="22">
        <f>IF(A146="","",VLOOKUP(A146,JAN8_DB!$A:$H,2,FALSE))</f>
      </c>
      <c r="E146" s="22">
        <f>IF(A146="","",VLOOKUP(A146,JAN8_DB!$A:$H,3,FALSE))</f>
      </c>
      <c r="F146" s="21">
        <f>IF(A146="","",VLOOKUP(A146,JAN8_DB!$A:$H,4,FALSE))</f>
      </c>
      <c r="G146" s="21">
        <f>IF(A146="","",VLOOKUP(A146,JAN8_DB!$A:$H,5,FALSE))</f>
      </c>
      <c r="H146" s="21">
        <f>IF(A146="","",VLOOKUP(A146,JAN8_DB!$A:$H,6,FALSE))</f>
      </c>
      <c r="I146" s="21">
        <f>IF(A146="","",VLOOKUP(A146,JAN8_DB!$A:$H,7,FALSE))</f>
      </c>
      <c r="J146" s="14">
        <f>IF(A146="","",IF(VLOOKUP(A146,JAN8_DB!$A:$H,8,FALSE)=0,"",VLOOKUP(A146,JAN8_DB!$A:$H,8,FALSE)))</f>
      </c>
      <c r="L146" s="3">
        <f t="shared" si="33"/>
      </c>
      <c r="M146" s="3">
        <f t="shared" si="34"/>
      </c>
      <c r="N146" s="3">
        <f t="shared" si="35"/>
      </c>
      <c r="O146" s="3">
        <f t="shared" si="36"/>
      </c>
      <c r="P146" s="3">
        <f t="shared" si="37"/>
      </c>
      <c r="Q146" s="3">
        <f t="shared" si="38"/>
      </c>
      <c r="R146" s="3">
        <f t="shared" si="39"/>
      </c>
      <c r="S146" s="3">
        <f t="shared" si="40"/>
      </c>
      <c r="T146" s="3">
        <f t="shared" si="41"/>
      </c>
      <c r="U146" s="3">
        <f t="shared" si="42"/>
      </c>
      <c r="V146" s="3">
        <f t="shared" si="43"/>
      </c>
      <c r="W146" s="10">
        <f t="shared" si="44"/>
      </c>
      <c r="X146" s="10" t="e">
        <f>VLOOKUP(RIGHT(LEFT(A146,5),1),'JAN_変換'!$C$2:$D$11,2,FALSE)</f>
        <v>#N/A</v>
      </c>
      <c r="Y146" s="10" t="e">
        <f>VLOOKUP(RIGHT(LEFT(A146,6),1),'JAN_変換'!$C$2:$D$11,2,FALSE)</f>
        <v>#N/A</v>
      </c>
      <c r="Z146" s="10" t="e">
        <f>VLOOKUP(RIGHT(LEFT(A146,7),1),'JAN_変換'!$C$2:$D$11,2,FALSE)</f>
        <v>#N/A</v>
      </c>
      <c r="AA146" s="10" t="e">
        <f>VLOOKUP(RIGHT(LEFT(A146,8),1),'JAN_変換'!$C$2:$D$11,2,FALSE)</f>
        <v>#N/A</v>
      </c>
      <c r="AC146" s="3" t="e">
        <f t="shared" si="45"/>
        <v>#N/A</v>
      </c>
      <c r="AD146" s="3" t="e">
        <f t="shared" si="46"/>
        <v>#VALUE!</v>
      </c>
    </row>
    <row r="147" spans="1:30" ht="24" customHeight="1">
      <c r="A147" s="13"/>
      <c r="B147" s="26">
        <f t="shared" si="32"/>
      </c>
      <c r="C147" s="27">
        <f t="shared" si="47"/>
      </c>
      <c r="D147" s="22">
        <f>IF(A147="","",VLOOKUP(A147,JAN8_DB!$A:$H,2,FALSE))</f>
      </c>
      <c r="E147" s="22">
        <f>IF(A147="","",VLOOKUP(A147,JAN8_DB!$A:$H,3,FALSE))</f>
      </c>
      <c r="F147" s="21">
        <f>IF(A147="","",VLOOKUP(A147,JAN8_DB!$A:$H,4,FALSE))</f>
      </c>
      <c r="G147" s="21">
        <f>IF(A147="","",VLOOKUP(A147,JAN8_DB!$A:$H,5,FALSE))</f>
      </c>
      <c r="H147" s="21">
        <f>IF(A147="","",VLOOKUP(A147,JAN8_DB!$A:$H,6,FALSE))</f>
      </c>
      <c r="I147" s="21">
        <f>IF(A147="","",VLOOKUP(A147,JAN8_DB!$A:$H,7,FALSE))</f>
      </c>
      <c r="J147" s="14">
        <f>IF(A147="","",IF(VLOOKUP(A147,JAN8_DB!$A:$H,8,FALSE)=0,"",VLOOKUP(A147,JAN8_DB!$A:$H,8,FALSE)))</f>
      </c>
      <c r="L147" s="3">
        <f t="shared" si="33"/>
      </c>
      <c r="M147" s="3">
        <f t="shared" si="34"/>
      </c>
      <c r="N147" s="3">
        <f t="shared" si="35"/>
      </c>
      <c r="O147" s="3">
        <f t="shared" si="36"/>
      </c>
      <c r="P147" s="3">
        <f t="shared" si="37"/>
      </c>
      <c r="Q147" s="3">
        <f t="shared" si="38"/>
      </c>
      <c r="R147" s="3">
        <f t="shared" si="39"/>
      </c>
      <c r="S147" s="3">
        <f t="shared" si="40"/>
      </c>
      <c r="T147" s="3">
        <f t="shared" si="41"/>
      </c>
      <c r="U147" s="3">
        <f t="shared" si="42"/>
      </c>
      <c r="V147" s="3">
        <f t="shared" si="43"/>
      </c>
      <c r="W147" s="10">
        <f t="shared" si="44"/>
      </c>
      <c r="X147" s="10" t="e">
        <f>VLOOKUP(RIGHT(LEFT(A147,5),1),'JAN_変換'!$C$2:$D$11,2,FALSE)</f>
        <v>#N/A</v>
      </c>
      <c r="Y147" s="10" t="e">
        <f>VLOOKUP(RIGHT(LEFT(A147,6),1),'JAN_変換'!$C$2:$D$11,2,FALSE)</f>
        <v>#N/A</v>
      </c>
      <c r="Z147" s="10" t="e">
        <f>VLOOKUP(RIGHT(LEFT(A147,7),1),'JAN_変換'!$C$2:$D$11,2,FALSE)</f>
        <v>#N/A</v>
      </c>
      <c r="AA147" s="10" t="e">
        <f>VLOOKUP(RIGHT(LEFT(A147,8),1),'JAN_変換'!$C$2:$D$11,2,FALSE)</f>
        <v>#N/A</v>
      </c>
      <c r="AC147" s="3" t="e">
        <f t="shared" si="45"/>
        <v>#N/A</v>
      </c>
      <c r="AD147" s="3" t="e">
        <f t="shared" si="46"/>
        <v>#VALUE!</v>
      </c>
    </row>
    <row r="148" spans="1:30" ht="24" customHeight="1">
      <c r="A148" s="13"/>
      <c r="B148" s="26">
        <f t="shared" si="32"/>
      </c>
      <c r="C148" s="27">
        <f t="shared" si="47"/>
      </c>
      <c r="D148" s="22">
        <f>IF(A148="","",VLOOKUP(A148,JAN8_DB!$A:$H,2,FALSE))</f>
      </c>
      <c r="E148" s="22">
        <f>IF(A148="","",VLOOKUP(A148,JAN8_DB!$A:$H,3,FALSE))</f>
      </c>
      <c r="F148" s="21">
        <f>IF(A148="","",VLOOKUP(A148,JAN8_DB!$A:$H,4,FALSE))</f>
      </c>
      <c r="G148" s="21">
        <f>IF(A148="","",VLOOKUP(A148,JAN8_DB!$A:$H,5,FALSE))</f>
      </c>
      <c r="H148" s="21">
        <f>IF(A148="","",VLOOKUP(A148,JAN8_DB!$A:$H,6,FALSE))</f>
      </c>
      <c r="I148" s="21">
        <f>IF(A148="","",VLOOKUP(A148,JAN8_DB!$A:$H,7,FALSE))</f>
      </c>
      <c r="J148" s="14">
        <f>IF(A148="","",IF(VLOOKUP(A148,JAN8_DB!$A:$H,8,FALSE)=0,"",VLOOKUP(A148,JAN8_DB!$A:$H,8,FALSE)))</f>
      </c>
      <c r="L148" s="3">
        <f t="shared" si="33"/>
      </c>
      <c r="M148" s="3">
        <f t="shared" si="34"/>
      </c>
      <c r="N148" s="3">
        <f t="shared" si="35"/>
      </c>
      <c r="O148" s="3">
        <f t="shared" si="36"/>
      </c>
      <c r="P148" s="3">
        <f t="shared" si="37"/>
      </c>
      <c r="Q148" s="3">
        <f t="shared" si="38"/>
      </c>
      <c r="R148" s="3">
        <f t="shared" si="39"/>
      </c>
      <c r="S148" s="3">
        <f t="shared" si="40"/>
      </c>
      <c r="T148" s="3">
        <f t="shared" si="41"/>
      </c>
      <c r="U148" s="3">
        <f t="shared" si="42"/>
      </c>
      <c r="V148" s="3">
        <f t="shared" si="43"/>
      </c>
      <c r="W148" s="10">
        <f t="shared" si="44"/>
      </c>
      <c r="X148" s="10" t="e">
        <f>VLOOKUP(RIGHT(LEFT(A148,5),1),'JAN_変換'!$C$2:$D$11,2,FALSE)</f>
        <v>#N/A</v>
      </c>
      <c r="Y148" s="10" t="e">
        <f>VLOOKUP(RIGHT(LEFT(A148,6),1),'JAN_変換'!$C$2:$D$11,2,FALSE)</f>
        <v>#N/A</v>
      </c>
      <c r="Z148" s="10" t="e">
        <f>VLOOKUP(RIGHT(LEFT(A148,7),1),'JAN_変換'!$C$2:$D$11,2,FALSE)</f>
        <v>#N/A</v>
      </c>
      <c r="AA148" s="10" t="e">
        <f>VLOOKUP(RIGHT(LEFT(A148,8),1),'JAN_変換'!$C$2:$D$11,2,FALSE)</f>
        <v>#N/A</v>
      </c>
      <c r="AC148" s="3" t="e">
        <f t="shared" si="45"/>
        <v>#N/A</v>
      </c>
      <c r="AD148" s="3" t="e">
        <f t="shared" si="46"/>
        <v>#VALUE!</v>
      </c>
    </row>
    <row r="149" spans="1:30" ht="24" customHeight="1">
      <c r="A149" s="13"/>
      <c r="B149" s="26">
        <f t="shared" si="32"/>
      </c>
      <c r="C149" s="27">
        <f t="shared" si="47"/>
      </c>
      <c r="D149" s="22">
        <f>IF(A149="","",VLOOKUP(A149,JAN8_DB!$A:$H,2,FALSE))</f>
      </c>
      <c r="E149" s="22">
        <f>IF(A149="","",VLOOKUP(A149,JAN8_DB!$A:$H,3,FALSE))</f>
      </c>
      <c r="F149" s="21">
        <f>IF(A149="","",VLOOKUP(A149,JAN8_DB!$A:$H,4,FALSE))</f>
      </c>
      <c r="G149" s="21">
        <f>IF(A149="","",VLOOKUP(A149,JAN8_DB!$A:$H,5,FALSE))</f>
      </c>
      <c r="H149" s="21">
        <f>IF(A149="","",VLOOKUP(A149,JAN8_DB!$A:$H,6,FALSE))</f>
      </c>
      <c r="I149" s="21">
        <f>IF(A149="","",VLOOKUP(A149,JAN8_DB!$A:$H,7,FALSE))</f>
      </c>
      <c r="J149" s="14">
        <f>IF(A149="","",IF(VLOOKUP(A149,JAN8_DB!$A:$H,8,FALSE)=0,"",VLOOKUP(A149,JAN8_DB!$A:$H,8,FALSE)))</f>
      </c>
      <c r="L149" s="3">
        <f t="shared" si="33"/>
      </c>
      <c r="M149" s="3">
        <f t="shared" si="34"/>
      </c>
      <c r="N149" s="3">
        <f t="shared" si="35"/>
      </c>
      <c r="O149" s="3">
        <f t="shared" si="36"/>
      </c>
      <c r="P149" s="3">
        <f t="shared" si="37"/>
      </c>
      <c r="Q149" s="3">
        <f t="shared" si="38"/>
      </c>
      <c r="R149" s="3">
        <f t="shared" si="39"/>
      </c>
      <c r="S149" s="3">
        <f t="shared" si="40"/>
      </c>
      <c r="T149" s="3">
        <f t="shared" si="41"/>
      </c>
      <c r="U149" s="3">
        <f t="shared" si="42"/>
      </c>
      <c r="V149" s="3">
        <f t="shared" si="43"/>
      </c>
      <c r="W149" s="10">
        <f t="shared" si="44"/>
      </c>
      <c r="X149" s="10" t="e">
        <f>VLOOKUP(RIGHT(LEFT(A149,5),1),'JAN_変換'!$C$2:$D$11,2,FALSE)</f>
        <v>#N/A</v>
      </c>
      <c r="Y149" s="10" t="e">
        <f>VLOOKUP(RIGHT(LEFT(A149,6),1),'JAN_変換'!$C$2:$D$11,2,FALSE)</f>
        <v>#N/A</v>
      </c>
      <c r="Z149" s="10" t="e">
        <f>VLOOKUP(RIGHT(LEFT(A149,7),1),'JAN_変換'!$C$2:$D$11,2,FALSE)</f>
        <v>#N/A</v>
      </c>
      <c r="AA149" s="10" t="e">
        <f>VLOOKUP(RIGHT(LEFT(A149,8),1),'JAN_変換'!$C$2:$D$11,2,FALSE)</f>
        <v>#N/A</v>
      </c>
      <c r="AC149" s="3" t="e">
        <f t="shared" si="45"/>
        <v>#N/A</v>
      </c>
      <c r="AD149" s="3" t="e">
        <f t="shared" si="46"/>
        <v>#VALUE!</v>
      </c>
    </row>
    <row r="150" spans="1:30" ht="24" customHeight="1">
      <c r="A150" s="13"/>
      <c r="B150" s="26">
        <f t="shared" si="32"/>
      </c>
      <c r="C150" s="27">
        <f t="shared" si="47"/>
      </c>
      <c r="D150" s="22">
        <f>IF(A150="","",VLOOKUP(A150,JAN8_DB!$A:$H,2,FALSE))</f>
      </c>
      <c r="E150" s="22">
        <f>IF(A150="","",VLOOKUP(A150,JAN8_DB!$A:$H,3,FALSE))</f>
      </c>
      <c r="F150" s="21">
        <f>IF(A150="","",VLOOKUP(A150,JAN8_DB!$A:$H,4,FALSE))</f>
      </c>
      <c r="G150" s="21">
        <f>IF(A150="","",VLOOKUP(A150,JAN8_DB!$A:$H,5,FALSE))</f>
      </c>
      <c r="H150" s="21">
        <f>IF(A150="","",VLOOKUP(A150,JAN8_DB!$A:$H,6,FALSE))</f>
      </c>
      <c r="I150" s="21">
        <f>IF(A150="","",VLOOKUP(A150,JAN8_DB!$A:$H,7,FALSE))</f>
      </c>
      <c r="J150" s="14">
        <f>IF(A150="","",IF(VLOOKUP(A150,JAN8_DB!$A:$H,8,FALSE)=0,"",VLOOKUP(A150,JAN8_DB!$A:$H,8,FALSE)))</f>
      </c>
      <c r="L150" s="3">
        <f t="shared" si="33"/>
      </c>
      <c r="M150" s="3">
        <f t="shared" si="34"/>
      </c>
      <c r="N150" s="3">
        <f t="shared" si="35"/>
      </c>
      <c r="O150" s="3">
        <f t="shared" si="36"/>
      </c>
      <c r="P150" s="3">
        <f t="shared" si="37"/>
      </c>
      <c r="Q150" s="3">
        <f t="shared" si="38"/>
      </c>
      <c r="R150" s="3">
        <f t="shared" si="39"/>
      </c>
      <c r="S150" s="3">
        <f t="shared" si="40"/>
      </c>
      <c r="T150" s="3">
        <f t="shared" si="41"/>
      </c>
      <c r="U150" s="3">
        <f t="shared" si="42"/>
      </c>
      <c r="V150" s="3">
        <f t="shared" si="43"/>
      </c>
      <c r="W150" s="10">
        <f t="shared" si="44"/>
      </c>
      <c r="X150" s="10" t="e">
        <f>VLOOKUP(RIGHT(LEFT(A150,5),1),'JAN_変換'!$C$2:$D$11,2,FALSE)</f>
        <v>#N/A</v>
      </c>
      <c r="Y150" s="10" t="e">
        <f>VLOOKUP(RIGHT(LEFT(A150,6),1),'JAN_変換'!$C$2:$D$11,2,FALSE)</f>
        <v>#N/A</v>
      </c>
      <c r="Z150" s="10" t="e">
        <f>VLOOKUP(RIGHT(LEFT(A150,7),1),'JAN_変換'!$C$2:$D$11,2,FALSE)</f>
        <v>#N/A</v>
      </c>
      <c r="AA150" s="10" t="e">
        <f>VLOOKUP(RIGHT(LEFT(A150,8),1),'JAN_変換'!$C$2:$D$11,2,FALSE)</f>
        <v>#N/A</v>
      </c>
      <c r="AC150" s="3" t="e">
        <f t="shared" si="45"/>
        <v>#N/A</v>
      </c>
      <c r="AD150" s="3" t="e">
        <f t="shared" si="46"/>
        <v>#VALUE!</v>
      </c>
    </row>
    <row r="151" spans="1:30" ht="24" customHeight="1">
      <c r="A151" s="13"/>
      <c r="B151" s="26">
        <f t="shared" si="32"/>
      </c>
      <c r="C151" s="27">
        <f t="shared" si="47"/>
      </c>
      <c r="D151" s="22">
        <f>IF(A151="","",VLOOKUP(A151,JAN8_DB!$A:$H,2,FALSE))</f>
      </c>
      <c r="E151" s="22">
        <f>IF(A151="","",VLOOKUP(A151,JAN8_DB!$A:$H,3,FALSE))</f>
      </c>
      <c r="F151" s="21">
        <f>IF(A151="","",VLOOKUP(A151,JAN8_DB!$A:$H,4,FALSE))</f>
      </c>
      <c r="G151" s="21">
        <f>IF(A151="","",VLOOKUP(A151,JAN8_DB!$A:$H,5,FALSE))</f>
      </c>
      <c r="H151" s="21">
        <f>IF(A151="","",VLOOKUP(A151,JAN8_DB!$A:$H,6,FALSE))</f>
      </c>
      <c r="I151" s="21">
        <f>IF(A151="","",VLOOKUP(A151,JAN8_DB!$A:$H,7,FALSE))</f>
      </c>
      <c r="J151" s="14">
        <f>IF(A151="","",IF(VLOOKUP(A151,JAN8_DB!$A:$H,8,FALSE)=0,"",VLOOKUP(A151,JAN8_DB!$A:$H,8,FALSE)))</f>
      </c>
      <c r="L151" s="3">
        <f t="shared" si="33"/>
      </c>
      <c r="M151" s="3">
        <f t="shared" si="34"/>
      </c>
      <c r="N151" s="3">
        <f t="shared" si="35"/>
      </c>
      <c r="O151" s="3">
        <f t="shared" si="36"/>
      </c>
      <c r="P151" s="3">
        <f t="shared" si="37"/>
      </c>
      <c r="Q151" s="3">
        <f t="shared" si="38"/>
      </c>
      <c r="R151" s="3">
        <f t="shared" si="39"/>
      </c>
      <c r="S151" s="3">
        <f t="shared" si="40"/>
      </c>
      <c r="T151" s="3">
        <f t="shared" si="41"/>
      </c>
      <c r="U151" s="3">
        <f t="shared" si="42"/>
      </c>
      <c r="V151" s="3">
        <f t="shared" si="43"/>
      </c>
      <c r="W151" s="10">
        <f t="shared" si="44"/>
      </c>
      <c r="X151" s="10" t="e">
        <f>VLOOKUP(RIGHT(LEFT(A151,5),1),'JAN_変換'!$C$2:$D$11,2,FALSE)</f>
        <v>#N/A</v>
      </c>
      <c r="Y151" s="10" t="e">
        <f>VLOOKUP(RIGHT(LEFT(A151,6),1),'JAN_変換'!$C$2:$D$11,2,FALSE)</f>
        <v>#N/A</v>
      </c>
      <c r="Z151" s="10" t="e">
        <f>VLOOKUP(RIGHT(LEFT(A151,7),1),'JAN_変換'!$C$2:$D$11,2,FALSE)</f>
        <v>#N/A</v>
      </c>
      <c r="AA151" s="10" t="e">
        <f>VLOOKUP(RIGHT(LEFT(A151,8),1),'JAN_変換'!$C$2:$D$11,2,FALSE)</f>
        <v>#N/A</v>
      </c>
      <c r="AC151" s="3" t="e">
        <f t="shared" si="45"/>
        <v>#N/A</v>
      </c>
      <c r="AD151" s="3" t="e">
        <f t="shared" si="46"/>
        <v>#VALUE!</v>
      </c>
    </row>
    <row r="152" spans="1:30" ht="24" customHeight="1">
      <c r="A152" s="13"/>
      <c r="B152" s="26">
        <f t="shared" si="32"/>
      </c>
      <c r="C152" s="27">
        <f t="shared" si="47"/>
      </c>
      <c r="D152" s="22">
        <f>IF(A152="","",VLOOKUP(A152,JAN8_DB!$A:$H,2,FALSE))</f>
      </c>
      <c r="E152" s="22">
        <f>IF(A152="","",VLOOKUP(A152,JAN8_DB!$A:$H,3,FALSE))</f>
      </c>
      <c r="F152" s="21">
        <f>IF(A152="","",VLOOKUP(A152,JAN8_DB!$A:$H,4,FALSE))</f>
      </c>
      <c r="G152" s="21">
        <f>IF(A152="","",VLOOKUP(A152,JAN8_DB!$A:$H,5,FALSE))</f>
      </c>
      <c r="H152" s="21">
        <f>IF(A152="","",VLOOKUP(A152,JAN8_DB!$A:$H,6,FALSE))</f>
      </c>
      <c r="I152" s="21">
        <f>IF(A152="","",VLOOKUP(A152,JAN8_DB!$A:$H,7,FALSE))</f>
      </c>
      <c r="J152" s="14">
        <f>IF(A152="","",IF(VLOOKUP(A152,JAN8_DB!$A:$H,8,FALSE)=0,"",VLOOKUP(A152,JAN8_DB!$A:$H,8,FALSE)))</f>
      </c>
      <c r="L152" s="3">
        <f t="shared" si="33"/>
      </c>
      <c r="M152" s="3">
        <f t="shared" si="34"/>
      </c>
      <c r="N152" s="3">
        <f t="shared" si="35"/>
      </c>
      <c r="O152" s="3">
        <f t="shared" si="36"/>
      </c>
      <c r="P152" s="3">
        <f t="shared" si="37"/>
      </c>
      <c r="Q152" s="3">
        <f t="shared" si="38"/>
      </c>
      <c r="R152" s="3">
        <f t="shared" si="39"/>
      </c>
      <c r="S152" s="3">
        <f t="shared" si="40"/>
      </c>
      <c r="T152" s="3">
        <f t="shared" si="41"/>
      </c>
      <c r="U152" s="3">
        <f t="shared" si="42"/>
      </c>
      <c r="V152" s="3">
        <f t="shared" si="43"/>
      </c>
      <c r="W152" s="10">
        <f t="shared" si="44"/>
      </c>
      <c r="X152" s="10" t="e">
        <f>VLOOKUP(RIGHT(LEFT(A152,5),1),'JAN_変換'!$C$2:$D$11,2,FALSE)</f>
        <v>#N/A</v>
      </c>
      <c r="Y152" s="10" t="e">
        <f>VLOOKUP(RIGHT(LEFT(A152,6),1),'JAN_変換'!$C$2:$D$11,2,FALSE)</f>
        <v>#N/A</v>
      </c>
      <c r="Z152" s="10" t="e">
        <f>VLOOKUP(RIGHT(LEFT(A152,7),1),'JAN_変換'!$C$2:$D$11,2,FALSE)</f>
        <v>#N/A</v>
      </c>
      <c r="AA152" s="10" t="e">
        <f>VLOOKUP(RIGHT(LEFT(A152,8),1),'JAN_変換'!$C$2:$D$11,2,FALSE)</f>
        <v>#N/A</v>
      </c>
      <c r="AC152" s="3" t="e">
        <f t="shared" si="45"/>
        <v>#N/A</v>
      </c>
      <c r="AD152" s="3" t="e">
        <f t="shared" si="46"/>
        <v>#VALUE!</v>
      </c>
    </row>
    <row r="153" spans="1:30" ht="24" customHeight="1">
      <c r="A153" s="13"/>
      <c r="B153" s="26">
        <f t="shared" si="32"/>
      </c>
      <c r="C153" s="27">
        <f t="shared" si="47"/>
      </c>
      <c r="D153" s="22">
        <f>IF(A153="","",VLOOKUP(A153,JAN8_DB!$A:$H,2,FALSE))</f>
      </c>
      <c r="E153" s="22">
        <f>IF(A153="","",VLOOKUP(A153,JAN8_DB!$A:$H,3,FALSE))</f>
      </c>
      <c r="F153" s="21">
        <f>IF(A153="","",VLOOKUP(A153,JAN8_DB!$A:$H,4,FALSE))</f>
      </c>
      <c r="G153" s="21">
        <f>IF(A153="","",VLOOKUP(A153,JAN8_DB!$A:$H,5,FALSE))</f>
      </c>
      <c r="H153" s="21">
        <f>IF(A153="","",VLOOKUP(A153,JAN8_DB!$A:$H,6,FALSE))</f>
      </c>
      <c r="I153" s="21">
        <f>IF(A153="","",VLOOKUP(A153,JAN8_DB!$A:$H,7,FALSE))</f>
      </c>
      <c r="J153" s="14">
        <f>IF(A153="","",IF(VLOOKUP(A153,JAN8_DB!$A:$H,8,FALSE)=0,"",VLOOKUP(A153,JAN8_DB!$A:$H,8,FALSE)))</f>
      </c>
      <c r="L153" s="3">
        <f t="shared" si="33"/>
      </c>
      <c r="M153" s="3">
        <f t="shared" si="34"/>
      </c>
      <c r="N153" s="3">
        <f t="shared" si="35"/>
      </c>
      <c r="O153" s="3">
        <f t="shared" si="36"/>
      </c>
      <c r="P153" s="3">
        <f t="shared" si="37"/>
      </c>
      <c r="Q153" s="3">
        <f t="shared" si="38"/>
      </c>
      <c r="R153" s="3">
        <f t="shared" si="39"/>
      </c>
      <c r="S153" s="3">
        <f t="shared" si="40"/>
      </c>
      <c r="T153" s="3">
        <f t="shared" si="41"/>
      </c>
      <c r="U153" s="3">
        <f t="shared" si="42"/>
      </c>
      <c r="V153" s="3">
        <f t="shared" si="43"/>
      </c>
      <c r="W153" s="10">
        <f t="shared" si="44"/>
      </c>
      <c r="X153" s="10" t="e">
        <f>VLOOKUP(RIGHT(LEFT(A153,5),1),'JAN_変換'!$C$2:$D$11,2,FALSE)</f>
        <v>#N/A</v>
      </c>
      <c r="Y153" s="10" t="e">
        <f>VLOOKUP(RIGHT(LEFT(A153,6),1),'JAN_変換'!$C$2:$D$11,2,FALSE)</f>
        <v>#N/A</v>
      </c>
      <c r="Z153" s="10" t="e">
        <f>VLOOKUP(RIGHT(LEFT(A153,7),1),'JAN_変換'!$C$2:$D$11,2,FALSE)</f>
        <v>#N/A</v>
      </c>
      <c r="AA153" s="10" t="e">
        <f>VLOOKUP(RIGHT(LEFT(A153,8),1),'JAN_変換'!$C$2:$D$11,2,FALSE)</f>
        <v>#N/A</v>
      </c>
      <c r="AC153" s="3" t="e">
        <f t="shared" si="45"/>
        <v>#N/A</v>
      </c>
      <c r="AD153" s="3" t="e">
        <f t="shared" si="46"/>
        <v>#VALUE!</v>
      </c>
    </row>
    <row r="154" spans="1:30" ht="24" customHeight="1">
      <c r="A154" s="13"/>
      <c r="B154" s="26">
        <f t="shared" si="32"/>
      </c>
      <c r="C154" s="27">
        <f t="shared" si="47"/>
      </c>
      <c r="D154" s="22">
        <f>IF(A154="","",VLOOKUP(A154,JAN8_DB!$A:$H,2,FALSE))</f>
      </c>
      <c r="E154" s="22">
        <f>IF(A154="","",VLOOKUP(A154,JAN8_DB!$A:$H,3,FALSE))</f>
      </c>
      <c r="F154" s="21">
        <f>IF(A154="","",VLOOKUP(A154,JAN8_DB!$A:$H,4,FALSE))</f>
      </c>
      <c r="G154" s="21">
        <f>IF(A154="","",VLOOKUP(A154,JAN8_DB!$A:$H,5,FALSE))</f>
      </c>
      <c r="H154" s="21">
        <f>IF(A154="","",VLOOKUP(A154,JAN8_DB!$A:$H,6,FALSE))</f>
      </c>
      <c r="I154" s="21">
        <f>IF(A154="","",VLOOKUP(A154,JAN8_DB!$A:$H,7,FALSE))</f>
      </c>
      <c r="J154" s="14">
        <f>IF(A154="","",IF(VLOOKUP(A154,JAN8_DB!$A:$H,8,FALSE)=0,"",VLOOKUP(A154,JAN8_DB!$A:$H,8,FALSE)))</f>
      </c>
      <c r="L154" s="3">
        <f t="shared" si="33"/>
      </c>
      <c r="M154" s="3">
        <f t="shared" si="34"/>
      </c>
      <c r="N154" s="3">
        <f t="shared" si="35"/>
      </c>
      <c r="O154" s="3">
        <f t="shared" si="36"/>
      </c>
      <c r="P154" s="3">
        <f t="shared" si="37"/>
      </c>
      <c r="Q154" s="3">
        <f t="shared" si="38"/>
      </c>
      <c r="R154" s="3">
        <f t="shared" si="39"/>
      </c>
      <c r="S154" s="3">
        <f t="shared" si="40"/>
      </c>
      <c r="T154" s="3">
        <f t="shared" si="41"/>
      </c>
      <c r="U154" s="3">
        <f t="shared" si="42"/>
      </c>
      <c r="V154" s="3">
        <f t="shared" si="43"/>
      </c>
      <c r="W154" s="10">
        <f t="shared" si="44"/>
      </c>
      <c r="X154" s="10" t="e">
        <f>VLOOKUP(RIGHT(LEFT(A154,5),1),'JAN_変換'!$C$2:$D$11,2,FALSE)</f>
        <v>#N/A</v>
      </c>
      <c r="Y154" s="10" t="e">
        <f>VLOOKUP(RIGHT(LEFT(A154,6),1),'JAN_変換'!$C$2:$D$11,2,FALSE)</f>
        <v>#N/A</v>
      </c>
      <c r="Z154" s="10" t="e">
        <f>VLOOKUP(RIGHT(LEFT(A154,7),1),'JAN_変換'!$C$2:$D$11,2,FALSE)</f>
        <v>#N/A</v>
      </c>
      <c r="AA154" s="10" t="e">
        <f>VLOOKUP(RIGHT(LEFT(A154,8),1),'JAN_変換'!$C$2:$D$11,2,FALSE)</f>
        <v>#N/A</v>
      </c>
      <c r="AC154" s="3" t="e">
        <f t="shared" si="45"/>
        <v>#N/A</v>
      </c>
      <c r="AD154" s="3" t="e">
        <f t="shared" si="46"/>
        <v>#VALUE!</v>
      </c>
    </row>
    <row r="155" spans="1:30" ht="24" customHeight="1">
      <c r="A155" s="13"/>
      <c r="B155" s="26">
        <f t="shared" si="32"/>
      </c>
      <c r="C155" s="27">
        <f t="shared" si="47"/>
      </c>
      <c r="D155" s="22">
        <f>IF(A155="","",VLOOKUP(A155,JAN8_DB!$A:$H,2,FALSE))</f>
      </c>
      <c r="E155" s="22">
        <f>IF(A155="","",VLOOKUP(A155,JAN8_DB!$A:$H,3,FALSE))</f>
      </c>
      <c r="F155" s="21">
        <f>IF(A155="","",VLOOKUP(A155,JAN8_DB!$A:$H,4,FALSE))</f>
      </c>
      <c r="G155" s="21">
        <f>IF(A155="","",VLOOKUP(A155,JAN8_DB!$A:$H,5,FALSE))</f>
      </c>
      <c r="H155" s="21">
        <f>IF(A155="","",VLOOKUP(A155,JAN8_DB!$A:$H,6,FALSE))</f>
      </c>
      <c r="I155" s="21">
        <f>IF(A155="","",VLOOKUP(A155,JAN8_DB!$A:$H,7,FALSE))</f>
      </c>
      <c r="J155" s="14">
        <f>IF(A155="","",IF(VLOOKUP(A155,JAN8_DB!$A:$H,8,FALSE)=0,"",VLOOKUP(A155,JAN8_DB!$A:$H,8,FALSE)))</f>
      </c>
      <c r="L155" s="3">
        <f t="shared" si="33"/>
      </c>
      <c r="M155" s="3">
        <f t="shared" si="34"/>
      </c>
      <c r="N155" s="3">
        <f t="shared" si="35"/>
      </c>
      <c r="O155" s="3">
        <f t="shared" si="36"/>
      </c>
      <c r="P155" s="3">
        <f t="shared" si="37"/>
      </c>
      <c r="Q155" s="3">
        <f t="shared" si="38"/>
      </c>
      <c r="R155" s="3">
        <f t="shared" si="39"/>
      </c>
      <c r="S155" s="3">
        <f t="shared" si="40"/>
      </c>
      <c r="T155" s="3">
        <f t="shared" si="41"/>
      </c>
      <c r="U155" s="3">
        <f t="shared" si="42"/>
      </c>
      <c r="V155" s="3">
        <f t="shared" si="43"/>
      </c>
      <c r="W155" s="10">
        <f t="shared" si="44"/>
      </c>
      <c r="X155" s="10" t="e">
        <f>VLOOKUP(RIGHT(LEFT(A155,5),1),'JAN_変換'!$C$2:$D$11,2,FALSE)</f>
        <v>#N/A</v>
      </c>
      <c r="Y155" s="10" t="e">
        <f>VLOOKUP(RIGHT(LEFT(A155,6),1),'JAN_変換'!$C$2:$D$11,2,FALSE)</f>
        <v>#N/A</v>
      </c>
      <c r="Z155" s="10" t="e">
        <f>VLOOKUP(RIGHT(LEFT(A155,7),1),'JAN_変換'!$C$2:$D$11,2,FALSE)</f>
        <v>#N/A</v>
      </c>
      <c r="AA155" s="10" t="e">
        <f>VLOOKUP(RIGHT(LEFT(A155,8),1),'JAN_変換'!$C$2:$D$11,2,FALSE)</f>
        <v>#N/A</v>
      </c>
      <c r="AC155" s="3" t="e">
        <f t="shared" si="45"/>
        <v>#N/A</v>
      </c>
      <c r="AD155" s="3" t="e">
        <f t="shared" si="46"/>
        <v>#VALUE!</v>
      </c>
    </row>
    <row r="156" spans="1:30" ht="24" customHeight="1">
      <c r="A156" s="13"/>
      <c r="B156" s="26">
        <f t="shared" si="32"/>
      </c>
      <c r="C156" s="27">
        <f t="shared" si="47"/>
      </c>
      <c r="D156" s="22">
        <f>IF(A156="","",VLOOKUP(A156,JAN8_DB!$A:$H,2,FALSE))</f>
      </c>
      <c r="E156" s="22">
        <f>IF(A156="","",VLOOKUP(A156,JAN8_DB!$A:$H,3,FALSE))</f>
      </c>
      <c r="F156" s="21">
        <f>IF(A156="","",VLOOKUP(A156,JAN8_DB!$A:$H,4,FALSE))</f>
      </c>
      <c r="G156" s="21">
        <f>IF(A156="","",VLOOKUP(A156,JAN8_DB!$A:$H,5,FALSE))</f>
      </c>
      <c r="H156" s="21">
        <f>IF(A156="","",VLOOKUP(A156,JAN8_DB!$A:$H,6,FALSE))</f>
      </c>
      <c r="I156" s="21">
        <f>IF(A156="","",VLOOKUP(A156,JAN8_DB!$A:$H,7,FALSE))</f>
      </c>
      <c r="J156" s="14">
        <f>IF(A156="","",IF(VLOOKUP(A156,JAN8_DB!$A:$H,8,FALSE)=0,"",VLOOKUP(A156,JAN8_DB!$A:$H,8,FALSE)))</f>
      </c>
      <c r="L156" s="3">
        <f t="shared" si="33"/>
      </c>
      <c r="M156" s="3">
        <f t="shared" si="34"/>
      </c>
      <c r="N156" s="3">
        <f t="shared" si="35"/>
      </c>
      <c r="O156" s="3">
        <f t="shared" si="36"/>
      </c>
      <c r="P156" s="3">
        <f t="shared" si="37"/>
      </c>
      <c r="Q156" s="3">
        <f t="shared" si="38"/>
      </c>
      <c r="R156" s="3">
        <f t="shared" si="39"/>
      </c>
      <c r="S156" s="3">
        <f t="shared" si="40"/>
      </c>
      <c r="T156" s="3">
        <f t="shared" si="41"/>
      </c>
      <c r="U156" s="3">
        <f t="shared" si="42"/>
      </c>
      <c r="V156" s="3">
        <f t="shared" si="43"/>
      </c>
      <c r="W156" s="10">
        <f t="shared" si="44"/>
      </c>
      <c r="X156" s="10" t="e">
        <f>VLOOKUP(RIGHT(LEFT(A156,5),1),'JAN_変換'!$C$2:$D$11,2,FALSE)</f>
        <v>#N/A</v>
      </c>
      <c r="Y156" s="10" t="e">
        <f>VLOOKUP(RIGHT(LEFT(A156,6),1),'JAN_変換'!$C$2:$D$11,2,FALSE)</f>
        <v>#N/A</v>
      </c>
      <c r="Z156" s="10" t="e">
        <f>VLOOKUP(RIGHT(LEFT(A156,7),1),'JAN_変換'!$C$2:$D$11,2,FALSE)</f>
        <v>#N/A</v>
      </c>
      <c r="AA156" s="10" t="e">
        <f>VLOOKUP(RIGHT(LEFT(A156,8),1),'JAN_変換'!$C$2:$D$11,2,FALSE)</f>
        <v>#N/A</v>
      </c>
      <c r="AC156" s="3" t="e">
        <f t="shared" si="45"/>
        <v>#N/A</v>
      </c>
      <c r="AD156" s="3" t="e">
        <f t="shared" si="46"/>
        <v>#VALUE!</v>
      </c>
    </row>
    <row r="157" spans="1:30" ht="24" customHeight="1">
      <c r="A157" s="13"/>
      <c r="B157" s="26">
        <f t="shared" si="32"/>
      </c>
      <c r="C157" s="27">
        <f t="shared" si="47"/>
      </c>
      <c r="D157" s="22">
        <f>IF(A157="","",VLOOKUP(A157,JAN8_DB!$A:$H,2,FALSE))</f>
      </c>
      <c r="E157" s="22">
        <f>IF(A157="","",VLOOKUP(A157,JAN8_DB!$A:$H,3,FALSE))</f>
      </c>
      <c r="F157" s="21">
        <f>IF(A157="","",VLOOKUP(A157,JAN8_DB!$A:$H,4,FALSE))</f>
      </c>
      <c r="G157" s="21">
        <f>IF(A157="","",VLOOKUP(A157,JAN8_DB!$A:$H,5,FALSE))</f>
      </c>
      <c r="H157" s="21">
        <f>IF(A157="","",VLOOKUP(A157,JAN8_DB!$A:$H,6,FALSE))</f>
      </c>
      <c r="I157" s="21">
        <f>IF(A157="","",VLOOKUP(A157,JAN8_DB!$A:$H,7,FALSE))</f>
      </c>
      <c r="J157" s="14">
        <f>IF(A157="","",IF(VLOOKUP(A157,JAN8_DB!$A:$H,8,FALSE)=0,"",VLOOKUP(A157,JAN8_DB!$A:$H,8,FALSE)))</f>
      </c>
      <c r="L157" s="3">
        <f t="shared" si="33"/>
      </c>
      <c r="M157" s="3">
        <f t="shared" si="34"/>
      </c>
      <c r="N157" s="3">
        <f t="shared" si="35"/>
      </c>
      <c r="O157" s="3">
        <f t="shared" si="36"/>
      </c>
      <c r="P157" s="3">
        <f t="shared" si="37"/>
      </c>
      <c r="Q157" s="3">
        <f t="shared" si="38"/>
      </c>
      <c r="R157" s="3">
        <f t="shared" si="39"/>
      </c>
      <c r="S157" s="3">
        <f t="shared" si="40"/>
      </c>
      <c r="T157" s="3">
        <f t="shared" si="41"/>
      </c>
      <c r="U157" s="3">
        <f t="shared" si="42"/>
      </c>
      <c r="V157" s="3">
        <f t="shared" si="43"/>
      </c>
      <c r="W157" s="10">
        <f t="shared" si="44"/>
      </c>
      <c r="X157" s="10" t="e">
        <f>VLOOKUP(RIGHT(LEFT(A157,5),1),'JAN_変換'!$C$2:$D$11,2,FALSE)</f>
        <v>#N/A</v>
      </c>
      <c r="Y157" s="10" t="e">
        <f>VLOOKUP(RIGHT(LEFT(A157,6),1),'JAN_変換'!$C$2:$D$11,2,FALSE)</f>
        <v>#N/A</v>
      </c>
      <c r="Z157" s="10" t="e">
        <f>VLOOKUP(RIGHT(LEFT(A157,7),1),'JAN_変換'!$C$2:$D$11,2,FALSE)</f>
        <v>#N/A</v>
      </c>
      <c r="AA157" s="10" t="e">
        <f>VLOOKUP(RIGHT(LEFT(A157,8),1),'JAN_変換'!$C$2:$D$11,2,FALSE)</f>
        <v>#N/A</v>
      </c>
      <c r="AC157" s="3" t="e">
        <f t="shared" si="45"/>
        <v>#N/A</v>
      </c>
      <c r="AD157" s="3" t="e">
        <f t="shared" si="46"/>
        <v>#VALUE!</v>
      </c>
    </row>
    <row r="158" spans="1:30" ht="24" customHeight="1">
      <c r="A158" s="13"/>
      <c r="B158" s="26">
        <f t="shared" si="32"/>
      </c>
      <c r="C158" s="27">
        <f t="shared" si="47"/>
      </c>
      <c r="D158" s="22">
        <f>IF(A158="","",VLOOKUP(A158,JAN8_DB!$A:$H,2,FALSE))</f>
      </c>
      <c r="E158" s="22">
        <f>IF(A158="","",VLOOKUP(A158,JAN8_DB!$A:$H,3,FALSE))</f>
      </c>
      <c r="F158" s="21">
        <f>IF(A158="","",VLOOKUP(A158,JAN8_DB!$A:$H,4,FALSE))</f>
      </c>
      <c r="G158" s="21">
        <f>IF(A158="","",VLOOKUP(A158,JAN8_DB!$A:$H,5,FALSE))</f>
      </c>
      <c r="H158" s="21">
        <f>IF(A158="","",VLOOKUP(A158,JAN8_DB!$A:$H,6,FALSE))</f>
      </c>
      <c r="I158" s="21">
        <f>IF(A158="","",VLOOKUP(A158,JAN8_DB!$A:$H,7,FALSE))</f>
      </c>
      <c r="J158" s="14">
        <f>IF(A158="","",IF(VLOOKUP(A158,JAN8_DB!$A:$H,8,FALSE)=0,"",VLOOKUP(A158,JAN8_DB!$A:$H,8,FALSE)))</f>
      </c>
      <c r="L158" s="3">
        <f t="shared" si="33"/>
      </c>
      <c r="M158" s="3">
        <f t="shared" si="34"/>
      </c>
      <c r="N158" s="3">
        <f t="shared" si="35"/>
      </c>
      <c r="O158" s="3">
        <f t="shared" si="36"/>
      </c>
      <c r="P158" s="3">
        <f t="shared" si="37"/>
      </c>
      <c r="Q158" s="3">
        <f t="shared" si="38"/>
      </c>
      <c r="R158" s="3">
        <f t="shared" si="39"/>
      </c>
      <c r="S158" s="3">
        <f t="shared" si="40"/>
      </c>
      <c r="T158" s="3">
        <f t="shared" si="41"/>
      </c>
      <c r="U158" s="3">
        <f t="shared" si="42"/>
      </c>
      <c r="V158" s="3">
        <f t="shared" si="43"/>
      </c>
      <c r="W158" s="10">
        <f t="shared" si="44"/>
      </c>
      <c r="X158" s="10" t="e">
        <f>VLOOKUP(RIGHT(LEFT(A158,5),1),'JAN_変換'!$C$2:$D$11,2,FALSE)</f>
        <v>#N/A</v>
      </c>
      <c r="Y158" s="10" t="e">
        <f>VLOOKUP(RIGHT(LEFT(A158,6),1),'JAN_変換'!$C$2:$D$11,2,FALSE)</f>
        <v>#N/A</v>
      </c>
      <c r="Z158" s="10" t="e">
        <f>VLOOKUP(RIGHT(LEFT(A158,7),1),'JAN_変換'!$C$2:$D$11,2,FALSE)</f>
        <v>#N/A</v>
      </c>
      <c r="AA158" s="10" t="e">
        <f>VLOOKUP(RIGHT(LEFT(A158,8),1),'JAN_変換'!$C$2:$D$11,2,FALSE)</f>
        <v>#N/A</v>
      </c>
      <c r="AC158" s="3" t="e">
        <f t="shared" si="45"/>
        <v>#N/A</v>
      </c>
      <c r="AD158" s="3" t="e">
        <f t="shared" si="46"/>
        <v>#VALUE!</v>
      </c>
    </row>
    <row r="159" spans="1:30" ht="24" customHeight="1">
      <c r="A159" s="13"/>
      <c r="B159" s="26">
        <f t="shared" si="32"/>
      </c>
      <c r="C159" s="27">
        <f t="shared" si="47"/>
      </c>
      <c r="D159" s="22">
        <f>IF(A159="","",VLOOKUP(A159,JAN8_DB!$A:$H,2,FALSE))</f>
      </c>
      <c r="E159" s="22">
        <f>IF(A159="","",VLOOKUP(A159,JAN8_DB!$A:$H,3,FALSE))</f>
      </c>
      <c r="F159" s="21">
        <f>IF(A159="","",VLOOKUP(A159,JAN8_DB!$A:$H,4,FALSE))</f>
      </c>
      <c r="G159" s="21">
        <f>IF(A159="","",VLOOKUP(A159,JAN8_DB!$A:$H,5,FALSE))</f>
      </c>
      <c r="H159" s="21">
        <f>IF(A159="","",VLOOKUP(A159,JAN8_DB!$A:$H,6,FALSE))</f>
      </c>
      <c r="I159" s="21">
        <f>IF(A159="","",VLOOKUP(A159,JAN8_DB!$A:$H,7,FALSE))</f>
      </c>
      <c r="J159" s="14">
        <f>IF(A159="","",IF(VLOOKUP(A159,JAN8_DB!$A:$H,8,FALSE)=0,"",VLOOKUP(A159,JAN8_DB!$A:$H,8,FALSE)))</f>
      </c>
      <c r="L159" s="3">
        <f t="shared" si="33"/>
      </c>
      <c r="M159" s="3">
        <f t="shared" si="34"/>
      </c>
      <c r="N159" s="3">
        <f t="shared" si="35"/>
      </c>
      <c r="O159" s="3">
        <f t="shared" si="36"/>
      </c>
      <c r="P159" s="3">
        <f t="shared" si="37"/>
      </c>
      <c r="Q159" s="3">
        <f t="shared" si="38"/>
      </c>
      <c r="R159" s="3">
        <f t="shared" si="39"/>
      </c>
      <c r="S159" s="3">
        <f t="shared" si="40"/>
      </c>
      <c r="T159" s="3">
        <f t="shared" si="41"/>
      </c>
      <c r="U159" s="3">
        <f t="shared" si="42"/>
      </c>
      <c r="V159" s="3">
        <f t="shared" si="43"/>
      </c>
      <c r="W159" s="10">
        <f t="shared" si="44"/>
      </c>
      <c r="X159" s="10" t="e">
        <f>VLOOKUP(RIGHT(LEFT(A159,5),1),'JAN_変換'!$C$2:$D$11,2,FALSE)</f>
        <v>#N/A</v>
      </c>
      <c r="Y159" s="10" t="e">
        <f>VLOOKUP(RIGHT(LEFT(A159,6),1),'JAN_変換'!$C$2:$D$11,2,FALSE)</f>
        <v>#N/A</v>
      </c>
      <c r="Z159" s="10" t="e">
        <f>VLOOKUP(RIGHT(LEFT(A159,7),1),'JAN_変換'!$C$2:$D$11,2,FALSE)</f>
        <v>#N/A</v>
      </c>
      <c r="AA159" s="10" t="e">
        <f>VLOOKUP(RIGHT(LEFT(A159,8),1),'JAN_変換'!$C$2:$D$11,2,FALSE)</f>
        <v>#N/A</v>
      </c>
      <c r="AC159" s="3" t="e">
        <f t="shared" si="45"/>
        <v>#N/A</v>
      </c>
      <c r="AD159" s="3" t="e">
        <f t="shared" si="46"/>
        <v>#VALUE!</v>
      </c>
    </row>
    <row r="160" spans="1:30" ht="24" customHeight="1">
      <c r="A160" s="13"/>
      <c r="B160" s="26">
        <f t="shared" si="32"/>
      </c>
      <c r="C160" s="27">
        <f t="shared" si="47"/>
      </c>
      <c r="D160" s="22">
        <f>IF(A160="","",VLOOKUP(A160,JAN8_DB!$A:$H,2,FALSE))</f>
      </c>
      <c r="E160" s="22">
        <f>IF(A160="","",VLOOKUP(A160,JAN8_DB!$A:$H,3,FALSE))</f>
      </c>
      <c r="F160" s="21">
        <f>IF(A160="","",VLOOKUP(A160,JAN8_DB!$A:$H,4,FALSE))</f>
      </c>
      <c r="G160" s="21">
        <f>IF(A160="","",VLOOKUP(A160,JAN8_DB!$A:$H,5,FALSE))</f>
      </c>
      <c r="H160" s="21">
        <f>IF(A160="","",VLOOKUP(A160,JAN8_DB!$A:$H,6,FALSE))</f>
      </c>
      <c r="I160" s="21">
        <f>IF(A160="","",VLOOKUP(A160,JAN8_DB!$A:$H,7,FALSE))</f>
      </c>
      <c r="J160" s="14">
        <f>IF(A160="","",IF(VLOOKUP(A160,JAN8_DB!$A:$H,8,FALSE)=0,"",VLOOKUP(A160,JAN8_DB!$A:$H,8,FALSE)))</f>
      </c>
      <c r="L160" s="3">
        <f t="shared" si="33"/>
      </c>
      <c r="M160" s="3">
        <f t="shared" si="34"/>
      </c>
      <c r="N160" s="3">
        <f t="shared" si="35"/>
      </c>
      <c r="O160" s="3">
        <f t="shared" si="36"/>
      </c>
      <c r="P160" s="3">
        <f t="shared" si="37"/>
      </c>
      <c r="Q160" s="3">
        <f t="shared" si="38"/>
      </c>
      <c r="R160" s="3">
        <f t="shared" si="39"/>
      </c>
      <c r="S160" s="3">
        <f t="shared" si="40"/>
      </c>
      <c r="T160" s="3">
        <f t="shared" si="41"/>
      </c>
      <c r="U160" s="3">
        <f t="shared" si="42"/>
      </c>
      <c r="V160" s="3">
        <f t="shared" si="43"/>
      </c>
      <c r="W160" s="10">
        <f t="shared" si="44"/>
      </c>
      <c r="X160" s="10" t="e">
        <f>VLOOKUP(RIGHT(LEFT(A160,5),1),'JAN_変換'!$C$2:$D$11,2,FALSE)</f>
        <v>#N/A</v>
      </c>
      <c r="Y160" s="10" t="e">
        <f>VLOOKUP(RIGHT(LEFT(A160,6),1),'JAN_変換'!$C$2:$D$11,2,FALSE)</f>
        <v>#N/A</v>
      </c>
      <c r="Z160" s="10" t="e">
        <f>VLOOKUP(RIGHT(LEFT(A160,7),1),'JAN_変換'!$C$2:$D$11,2,FALSE)</f>
        <v>#N/A</v>
      </c>
      <c r="AA160" s="10" t="e">
        <f>VLOOKUP(RIGHT(LEFT(A160,8),1),'JAN_変換'!$C$2:$D$11,2,FALSE)</f>
        <v>#N/A</v>
      </c>
      <c r="AC160" s="3" t="e">
        <f t="shared" si="45"/>
        <v>#N/A</v>
      </c>
      <c r="AD160" s="3" t="e">
        <f t="shared" si="46"/>
        <v>#VALUE!</v>
      </c>
    </row>
    <row r="161" spans="1:30" ht="24" customHeight="1">
      <c r="A161" s="13"/>
      <c r="B161" s="26">
        <f t="shared" si="32"/>
      </c>
      <c r="C161" s="27">
        <f t="shared" si="47"/>
      </c>
      <c r="D161" s="22">
        <f>IF(A161="","",VLOOKUP(A161,JAN8_DB!$A:$H,2,FALSE))</f>
      </c>
      <c r="E161" s="22">
        <f>IF(A161="","",VLOOKUP(A161,JAN8_DB!$A:$H,3,FALSE))</f>
      </c>
      <c r="F161" s="21">
        <f>IF(A161="","",VLOOKUP(A161,JAN8_DB!$A:$H,4,FALSE))</f>
      </c>
      <c r="G161" s="21">
        <f>IF(A161="","",VLOOKUP(A161,JAN8_DB!$A:$H,5,FALSE))</f>
      </c>
      <c r="H161" s="21">
        <f>IF(A161="","",VLOOKUP(A161,JAN8_DB!$A:$H,6,FALSE))</f>
      </c>
      <c r="I161" s="21">
        <f>IF(A161="","",VLOOKUP(A161,JAN8_DB!$A:$H,7,FALSE))</f>
      </c>
      <c r="J161" s="14">
        <f>IF(A161="","",IF(VLOOKUP(A161,JAN8_DB!$A:$H,8,FALSE)=0,"",VLOOKUP(A161,JAN8_DB!$A:$H,8,FALSE)))</f>
      </c>
      <c r="L161" s="3">
        <f t="shared" si="33"/>
      </c>
      <c r="M161" s="3">
        <f t="shared" si="34"/>
      </c>
      <c r="N161" s="3">
        <f t="shared" si="35"/>
      </c>
      <c r="O161" s="3">
        <f t="shared" si="36"/>
      </c>
      <c r="P161" s="3">
        <f t="shared" si="37"/>
      </c>
      <c r="Q161" s="3">
        <f t="shared" si="38"/>
      </c>
      <c r="R161" s="3">
        <f t="shared" si="39"/>
      </c>
      <c r="S161" s="3">
        <f t="shared" si="40"/>
      </c>
      <c r="T161" s="3">
        <f t="shared" si="41"/>
      </c>
      <c r="U161" s="3">
        <f t="shared" si="42"/>
      </c>
      <c r="V161" s="3">
        <f t="shared" si="43"/>
      </c>
      <c r="W161" s="10">
        <f t="shared" si="44"/>
      </c>
      <c r="X161" s="10" t="e">
        <f>VLOOKUP(RIGHT(LEFT(A161,5),1),'JAN_変換'!$C$2:$D$11,2,FALSE)</f>
        <v>#N/A</v>
      </c>
      <c r="Y161" s="10" t="e">
        <f>VLOOKUP(RIGHT(LEFT(A161,6),1),'JAN_変換'!$C$2:$D$11,2,FALSE)</f>
        <v>#N/A</v>
      </c>
      <c r="Z161" s="10" t="e">
        <f>VLOOKUP(RIGHT(LEFT(A161,7),1),'JAN_変換'!$C$2:$D$11,2,FALSE)</f>
        <v>#N/A</v>
      </c>
      <c r="AA161" s="10" t="e">
        <f>VLOOKUP(RIGHT(LEFT(A161,8),1),'JAN_変換'!$C$2:$D$11,2,FALSE)</f>
        <v>#N/A</v>
      </c>
      <c r="AC161" s="3" t="e">
        <f t="shared" si="45"/>
        <v>#N/A</v>
      </c>
      <c r="AD161" s="3" t="e">
        <f t="shared" si="46"/>
        <v>#VALUE!</v>
      </c>
    </row>
    <row r="162" spans="1:30" ht="24" customHeight="1">
      <c r="A162" s="13"/>
      <c r="B162" s="26">
        <f t="shared" si="32"/>
      </c>
      <c r="C162" s="27">
        <f t="shared" si="47"/>
      </c>
      <c r="D162" s="22">
        <f>IF(A162="","",VLOOKUP(A162,JAN8_DB!$A:$H,2,FALSE))</f>
      </c>
      <c r="E162" s="22">
        <f>IF(A162="","",VLOOKUP(A162,JAN8_DB!$A:$H,3,FALSE))</f>
      </c>
      <c r="F162" s="21">
        <f>IF(A162="","",VLOOKUP(A162,JAN8_DB!$A:$H,4,FALSE))</f>
      </c>
      <c r="G162" s="21">
        <f>IF(A162="","",VLOOKUP(A162,JAN8_DB!$A:$H,5,FALSE))</f>
      </c>
      <c r="H162" s="21">
        <f>IF(A162="","",VLOOKUP(A162,JAN8_DB!$A:$H,6,FALSE))</f>
      </c>
      <c r="I162" s="21">
        <f>IF(A162="","",VLOOKUP(A162,JAN8_DB!$A:$H,7,FALSE))</f>
      </c>
      <c r="J162" s="14">
        <f>IF(A162="","",IF(VLOOKUP(A162,JAN8_DB!$A:$H,8,FALSE)=0,"",VLOOKUP(A162,JAN8_DB!$A:$H,8,FALSE)))</f>
      </c>
      <c r="L162" s="3">
        <f t="shared" si="33"/>
      </c>
      <c r="M162" s="3">
        <f t="shared" si="34"/>
      </c>
      <c r="N162" s="3">
        <f t="shared" si="35"/>
      </c>
      <c r="O162" s="3">
        <f t="shared" si="36"/>
      </c>
      <c r="P162" s="3">
        <f t="shared" si="37"/>
      </c>
      <c r="Q162" s="3">
        <f t="shared" si="38"/>
      </c>
      <c r="R162" s="3">
        <f t="shared" si="39"/>
      </c>
      <c r="S162" s="3">
        <f t="shared" si="40"/>
      </c>
      <c r="T162" s="3">
        <f t="shared" si="41"/>
      </c>
      <c r="U162" s="3">
        <f t="shared" si="42"/>
      </c>
      <c r="V162" s="3">
        <f t="shared" si="43"/>
      </c>
      <c r="W162" s="10">
        <f t="shared" si="44"/>
      </c>
      <c r="X162" s="10" t="e">
        <f>VLOOKUP(RIGHT(LEFT(A162,5),1),'JAN_変換'!$C$2:$D$11,2,FALSE)</f>
        <v>#N/A</v>
      </c>
      <c r="Y162" s="10" t="e">
        <f>VLOOKUP(RIGHT(LEFT(A162,6),1),'JAN_変換'!$C$2:$D$11,2,FALSE)</f>
        <v>#N/A</v>
      </c>
      <c r="Z162" s="10" t="e">
        <f>VLOOKUP(RIGHT(LEFT(A162,7),1),'JAN_変換'!$C$2:$D$11,2,FALSE)</f>
        <v>#N/A</v>
      </c>
      <c r="AA162" s="10" t="e">
        <f>VLOOKUP(RIGHT(LEFT(A162,8),1),'JAN_変換'!$C$2:$D$11,2,FALSE)</f>
        <v>#N/A</v>
      </c>
      <c r="AC162" s="3" t="e">
        <f t="shared" si="45"/>
        <v>#N/A</v>
      </c>
      <c r="AD162" s="3" t="e">
        <f t="shared" si="46"/>
        <v>#VALUE!</v>
      </c>
    </row>
    <row r="163" spans="1:30" ht="24" customHeight="1">
      <c r="A163" s="13"/>
      <c r="B163" s="26">
        <f t="shared" si="32"/>
      </c>
      <c r="C163" s="27">
        <f t="shared" si="47"/>
      </c>
      <c r="D163" s="22">
        <f>IF(A163="","",VLOOKUP(A163,JAN8_DB!$A:$H,2,FALSE))</f>
      </c>
      <c r="E163" s="22">
        <f>IF(A163="","",VLOOKUP(A163,JAN8_DB!$A:$H,3,FALSE))</f>
      </c>
      <c r="F163" s="21">
        <f>IF(A163="","",VLOOKUP(A163,JAN8_DB!$A:$H,4,FALSE))</f>
      </c>
      <c r="G163" s="21">
        <f>IF(A163="","",VLOOKUP(A163,JAN8_DB!$A:$H,5,FALSE))</f>
      </c>
      <c r="H163" s="21">
        <f>IF(A163="","",VLOOKUP(A163,JAN8_DB!$A:$H,6,FALSE))</f>
      </c>
      <c r="I163" s="21">
        <f>IF(A163="","",VLOOKUP(A163,JAN8_DB!$A:$H,7,FALSE))</f>
      </c>
      <c r="J163" s="14">
        <f>IF(A163="","",IF(VLOOKUP(A163,JAN8_DB!$A:$H,8,FALSE)=0,"",VLOOKUP(A163,JAN8_DB!$A:$H,8,FALSE)))</f>
      </c>
      <c r="L163" s="3">
        <f t="shared" si="33"/>
      </c>
      <c r="M163" s="3">
        <f t="shared" si="34"/>
      </c>
      <c r="N163" s="3">
        <f t="shared" si="35"/>
      </c>
      <c r="O163" s="3">
        <f t="shared" si="36"/>
      </c>
      <c r="P163" s="3">
        <f t="shared" si="37"/>
      </c>
      <c r="Q163" s="3">
        <f t="shared" si="38"/>
      </c>
      <c r="R163" s="3">
        <f t="shared" si="39"/>
      </c>
      <c r="S163" s="3">
        <f t="shared" si="40"/>
      </c>
      <c r="T163" s="3">
        <f t="shared" si="41"/>
      </c>
      <c r="U163" s="3">
        <f t="shared" si="42"/>
      </c>
      <c r="V163" s="3">
        <f t="shared" si="43"/>
      </c>
      <c r="W163" s="10">
        <f t="shared" si="44"/>
      </c>
      <c r="X163" s="10" t="e">
        <f>VLOOKUP(RIGHT(LEFT(A163,5),1),'JAN_変換'!$C$2:$D$11,2,FALSE)</f>
        <v>#N/A</v>
      </c>
      <c r="Y163" s="10" t="e">
        <f>VLOOKUP(RIGHT(LEFT(A163,6),1),'JAN_変換'!$C$2:$D$11,2,FALSE)</f>
        <v>#N/A</v>
      </c>
      <c r="Z163" s="10" t="e">
        <f>VLOOKUP(RIGHT(LEFT(A163,7),1),'JAN_変換'!$C$2:$D$11,2,FALSE)</f>
        <v>#N/A</v>
      </c>
      <c r="AA163" s="10" t="e">
        <f>VLOOKUP(RIGHT(LEFT(A163,8),1),'JAN_変換'!$C$2:$D$11,2,FALSE)</f>
        <v>#N/A</v>
      </c>
      <c r="AC163" s="3" t="e">
        <f t="shared" si="45"/>
        <v>#N/A</v>
      </c>
      <c r="AD163" s="3" t="e">
        <f t="shared" si="46"/>
        <v>#VALUE!</v>
      </c>
    </row>
    <row r="164" spans="1:30" ht="24" customHeight="1">
      <c r="A164" s="13"/>
      <c r="B164" s="26">
        <f t="shared" si="32"/>
      </c>
      <c r="C164" s="27">
        <f t="shared" si="47"/>
      </c>
      <c r="D164" s="22">
        <f>IF(A164="","",VLOOKUP(A164,JAN8_DB!$A:$H,2,FALSE))</f>
      </c>
      <c r="E164" s="22">
        <f>IF(A164="","",VLOOKUP(A164,JAN8_DB!$A:$H,3,FALSE))</f>
      </c>
      <c r="F164" s="21">
        <f>IF(A164="","",VLOOKUP(A164,JAN8_DB!$A:$H,4,FALSE))</f>
      </c>
      <c r="G164" s="21">
        <f>IF(A164="","",VLOOKUP(A164,JAN8_DB!$A:$H,5,FALSE))</f>
      </c>
      <c r="H164" s="21">
        <f>IF(A164="","",VLOOKUP(A164,JAN8_DB!$A:$H,6,FALSE))</f>
      </c>
      <c r="I164" s="21">
        <f>IF(A164="","",VLOOKUP(A164,JAN8_DB!$A:$H,7,FALSE))</f>
      </c>
      <c r="J164" s="14">
        <f>IF(A164="","",IF(VLOOKUP(A164,JAN8_DB!$A:$H,8,FALSE)=0,"",VLOOKUP(A164,JAN8_DB!$A:$H,8,FALSE)))</f>
      </c>
      <c r="L164" s="3">
        <f t="shared" si="33"/>
      </c>
      <c r="M164" s="3">
        <f t="shared" si="34"/>
      </c>
      <c r="N164" s="3">
        <f t="shared" si="35"/>
      </c>
      <c r="O164" s="3">
        <f t="shared" si="36"/>
      </c>
      <c r="P164" s="3">
        <f t="shared" si="37"/>
      </c>
      <c r="Q164" s="3">
        <f t="shared" si="38"/>
      </c>
      <c r="R164" s="3">
        <f t="shared" si="39"/>
      </c>
      <c r="S164" s="3">
        <f t="shared" si="40"/>
      </c>
      <c r="T164" s="3">
        <f t="shared" si="41"/>
      </c>
      <c r="U164" s="3">
        <f t="shared" si="42"/>
      </c>
      <c r="V164" s="3">
        <f t="shared" si="43"/>
      </c>
      <c r="W164" s="10">
        <f t="shared" si="44"/>
      </c>
      <c r="X164" s="10" t="e">
        <f>VLOOKUP(RIGHT(LEFT(A164,5),1),'JAN_変換'!$C$2:$D$11,2,FALSE)</f>
        <v>#N/A</v>
      </c>
      <c r="Y164" s="10" t="e">
        <f>VLOOKUP(RIGHT(LEFT(A164,6),1),'JAN_変換'!$C$2:$D$11,2,FALSE)</f>
        <v>#N/A</v>
      </c>
      <c r="Z164" s="10" t="e">
        <f>VLOOKUP(RIGHT(LEFT(A164,7),1),'JAN_変換'!$C$2:$D$11,2,FALSE)</f>
        <v>#N/A</v>
      </c>
      <c r="AA164" s="10" t="e">
        <f>VLOOKUP(RIGHT(LEFT(A164,8),1),'JAN_変換'!$C$2:$D$11,2,FALSE)</f>
        <v>#N/A</v>
      </c>
      <c r="AC164" s="3" t="e">
        <f t="shared" si="45"/>
        <v>#N/A</v>
      </c>
      <c r="AD164" s="3" t="e">
        <f t="shared" si="46"/>
        <v>#VALUE!</v>
      </c>
    </row>
    <row r="165" spans="1:30" ht="24" customHeight="1">
      <c r="A165" s="13"/>
      <c r="B165" s="26">
        <f t="shared" si="32"/>
      </c>
      <c r="C165" s="27">
        <f t="shared" si="47"/>
      </c>
      <c r="D165" s="22">
        <f>IF(A165="","",VLOOKUP(A165,JAN8_DB!$A:$H,2,FALSE))</f>
      </c>
      <c r="E165" s="22">
        <f>IF(A165="","",VLOOKUP(A165,JAN8_DB!$A:$H,3,FALSE))</f>
      </c>
      <c r="F165" s="21">
        <f>IF(A165="","",VLOOKUP(A165,JAN8_DB!$A:$H,4,FALSE))</f>
      </c>
      <c r="G165" s="21">
        <f>IF(A165="","",VLOOKUP(A165,JAN8_DB!$A:$H,5,FALSE))</f>
      </c>
      <c r="H165" s="21">
        <f>IF(A165="","",VLOOKUP(A165,JAN8_DB!$A:$H,6,FALSE))</f>
      </c>
      <c r="I165" s="21">
        <f>IF(A165="","",VLOOKUP(A165,JAN8_DB!$A:$H,7,FALSE))</f>
      </c>
      <c r="J165" s="14">
        <f>IF(A165="","",IF(VLOOKUP(A165,JAN8_DB!$A:$H,8,FALSE)=0,"",VLOOKUP(A165,JAN8_DB!$A:$H,8,FALSE)))</f>
      </c>
      <c r="L165" s="3">
        <f t="shared" si="33"/>
      </c>
      <c r="M165" s="3">
        <f t="shared" si="34"/>
      </c>
      <c r="N165" s="3">
        <f t="shared" si="35"/>
      </c>
      <c r="O165" s="3">
        <f t="shared" si="36"/>
      </c>
      <c r="P165" s="3">
        <f t="shared" si="37"/>
      </c>
      <c r="Q165" s="3">
        <f t="shared" si="38"/>
      </c>
      <c r="R165" s="3">
        <f t="shared" si="39"/>
      </c>
      <c r="S165" s="3">
        <f t="shared" si="40"/>
      </c>
      <c r="T165" s="3">
        <f t="shared" si="41"/>
      </c>
      <c r="U165" s="3">
        <f t="shared" si="42"/>
      </c>
      <c r="V165" s="3">
        <f t="shared" si="43"/>
      </c>
      <c r="W165" s="10">
        <f t="shared" si="44"/>
      </c>
      <c r="X165" s="10" t="e">
        <f>VLOOKUP(RIGHT(LEFT(A165,5),1),'JAN_変換'!$C$2:$D$11,2,FALSE)</f>
        <v>#N/A</v>
      </c>
      <c r="Y165" s="10" t="e">
        <f>VLOOKUP(RIGHT(LEFT(A165,6),1),'JAN_変換'!$C$2:$D$11,2,FALSE)</f>
        <v>#N/A</v>
      </c>
      <c r="Z165" s="10" t="e">
        <f>VLOOKUP(RIGHT(LEFT(A165,7),1),'JAN_変換'!$C$2:$D$11,2,FALSE)</f>
        <v>#N/A</v>
      </c>
      <c r="AA165" s="10" t="e">
        <f>VLOOKUP(RIGHT(LEFT(A165,8),1),'JAN_変換'!$C$2:$D$11,2,FALSE)</f>
        <v>#N/A</v>
      </c>
      <c r="AC165" s="3" t="e">
        <f t="shared" si="45"/>
        <v>#N/A</v>
      </c>
      <c r="AD165" s="3" t="e">
        <f t="shared" si="46"/>
        <v>#VALUE!</v>
      </c>
    </row>
    <row r="166" spans="1:30" ht="24" customHeight="1">
      <c r="A166" s="13"/>
      <c r="B166" s="26">
        <f t="shared" si="32"/>
      </c>
      <c r="C166" s="27">
        <f t="shared" si="47"/>
      </c>
      <c r="D166" s="22">
        <f>IF(A166="","",VLOOKUP(A166,JAN8_DB!$A:$H,2,FALSE))</f>
      </c>
      <c r="E166" s="22">
        <f>IF(A166="","",VLOOKUP(A166,JAN8_DB!$A:$H,3,FALSE))</f>
      </c>
      <c r="F166" s="21">
        <f>IF(A166="","",VLOOKUP(A166,JAN8_DB!$A:$H,4,FALSE))</f>
      </c>
      <c r="G166" s="21">
        <f>IF(A166="","",VLOOKUP(A166,JAN8_DB!$A:$H,5,FALSE))</f>
      </c>
      <c r="H166" s="21">
        <f>IF(A166="","",VLOOKUP(A166,JAN8_DB!$A:$H,6,FALSE))</f>
      </c>
      <c r="I166" s="21">
        <f>IF(A166="","",VLOOKUP(A166,JAN8_DB!$A:$H,7,FALSE))</f>
      </c>
      <c r="J166" s="14">
        <f>IF(A166="","",IF(VLOOKUP(A166,JAN8_DB!$A:$H,8,FALSE)=0,"",VLOOKUP(A166,JAN8_DB!$A:$H,8,FALSE)))</f>
      </c>
      <c r="L166" s="3">
        <f t="shared" si="33"/>
      </c>
      <c r="M166" s="3">
        <f t="shared" si="34"/>
      </c>
      <c r="N166" s="3">
        <f t="shared" si="35"/>
      </c>
      <c r="O166" s="3">
        <f t="shared" si="36"/>
      </c>
      <c r="P166" s="3">
        <f t="shared" si="37"/>
      </c>
      <c r="Q166" s="3">
        <f t="shared" si="38"/>
      </c>
      <c r="R166" s="3">
        <f t="shared" si="39"/>
      </c>
      <c r="S166" s="3">
        <f t="shared" si="40"/>
      </c>
      <c r="T166" s="3">
        <f t="shared" si="41"/>
      </c>
      <c r="U166" s="3">
        <f t="shared" si="42"/>
      </c>
      <c r="V166" s="3">
        <f t="shared" si="43"/>
      </c>
      <c r="W166" s="10">
        <f t="shared" si="44"/>
      </c>
      <c r="X166" s="10" t="e">
        <f>VLOOKUP(RIGHT(LEFT(A166,5),1),'JAN_変換'!$C$2:$D$11,2,FALSE)</f>
        <v>#N/A</v>
      </c>
      <c r="Y166" s="10" t="e">
        <f>VLOOKUP(RIGHT(LEFT(A166,6),1),'JAN_変換'!$C$2:$D$11,2,FALSE)</f>
        <v>#N/A</v>
      </c>
      <c r="Z166" s="10" t="e">
        <f>VLOOKUP(RIGHT(LEFT(A166,7),1),'JAN_変換'!$C$2:$D$11,2,FALSE)</f>
        <v>#N/A</v>
      </c>
      <c r="AA166" s="10" t="e">
        <f>VLOOKUP(RIGHT(LEFT(A166,8),1),'JAN_変換'!$C$2:$D$11,2,FALSE)</f>
        <v>#N/A</v>
      </c>
      <c r="AC166" s="3" t="e">
        <f t="shared" si="45"/>
        <v>#N/A</v>
      </c>
      <c r="AD166" s="3" t="e">
        <f t="shared" si="46"/>
        <v>#VALUE!</v>
      </c>
    </row>
    <row r="167" spans="1:30" ht="24" customHeight="1">
      <c r="A167" s="13"/>
      <c r="B167" s="26">
        <f t="shared" si="32"/>
      </c>
      <c r="C167" s="27">
        <f t="shared" si="47"/>
      </c>
      <c r="D167" s="22">
        <f>IF(A167="","",VLOOKUP(A167,JAN8_DB!$A:$H,2,FALSE))</f>
      </c>
      <c r="E167" s="22">
        <f>IF(A167="","",VLOOKUP(A167,JAN8_DB!$A:$H,3,FALSE))</f>
      </c>
      <c r="F167" s="21">
        <f>IF(A167="","",VLOOKUP(A167,JAN8_DB!$A:$H,4,FALSE))</f>
      </c>
      <c r="G167" s="21">
        <f>IF(A167="","",VLOOKUP(A167,JAN8_DB!$A:$H,5,FALSE))</f>
      </c>
      <c r="H167" s="21">
        <f>IF(A167="","",VLOOKUP(A167,JAN8_DB!$A:$H,6,FALSE))</f>
      </c>
      <c r="I167" s="21">
        <f>IF(A167="","",VLOOKUP(A167,JAN8_DB!$A:$H,7,FALSE))</f>
      </c>
      <c r="J167" s="14">
        <f>IF(A167="","",IF(VLOOKUP(A167,JAN8_DB!$A:$H,8,FALSE)=0,"",VLOOKUP(A167,JAN8_DB!$A:$H,8,FALSE)))</f>
      </c>
      <c r="L167" s="3">
        <f t="shared" si="33"/>
      </c>
      <c r="M167" s="3">
        <f t="shared" si="34"/>
      </c>
      <c r="N167" s="3">
        <f t="shared" si="35"/>
      </c>
      <c r="O167" s="3">
        <f t="shared" si="36"/>
      </c>
      <c r="P167" s="3">
        <f t="shared" si="37"/>
      </c>
      <c r="Q167" s="3">
        <f t="shared" si="38"/>
      </c>
      <c r="R167" s="3">
        <f t="shared" si="39"/>
      </c>
      <c r="S167" s="3">
        <f t="shared" si="40"/>
      </c>
      <c r="T167" s="3">
        <f t="shared" si="41"/>
      </c>
      <c r="U167" s="3">
        <f t="shared" si="42"/>
      </c>
      <c r="V167" s="3">
        <f t="shared" si="43"/>
      </c>
      <c r="W167" s="10">
        <f t="shared" si="44"/>
      </c>
      <c r="X167" s="10" t="e">
        <f>VLOOKUP(RIGHT(LEFT(A167,5),1),'JAN_変換'!$C$2:$D$11,2,FALSE)</f>
        <v>#N/A</v>
      </c>
      <c r="Y167" s="10" t="e">
        <f>VLOOKUP(RIGHT(LEFT(A167,6),1),'JAN_変換'!$C$2:$D$11,2,FALSE)</f>
        <v>#N/A</v>
      </c>
      <c r="Z167" s="10" t="e">
        <f>VLOOKUP(RIGHT(LEFT(A167,7),1),'JAN_変換'!$C$2:$D$11,2,FALSE)</f>
        <v>#N/A</v>
      </c>
      <c r="AA167" s="10" t="e">
        <f>VLOOKUP(RIGHT(LEFT(A167,8),1),'JAN_変換'!$C$2:$D$11,2,FALSE)</f>
        <v>#N/A</v>
      </c>
      <c r="AC167" s="3" t="e">
        <f t="shared" si="45"/>
        <v>#N/A</v>
      </c>
      <c r="AD167" s="3" t="e">
        <f t="shared" si="46"/>
        <v>#VALUE!</v>
      </c>
    </row>
    <row r="168" spans="1:30" ht="24" customHeight="1">
      <c r="A168" s="13"/>
      <c r="B168" s="26">
        <f t="shared" si="32"/>
      </c>
      <c r="C168" s="27">
        <f t="shared" si="47"/>
      </c>
      <c r="D168" s="22">
        <f>IF(A168="","",VLOOKUP(A168,JAN8_DB!$A:$H,2,FALSE))</f>
      </c>
      <c r="E168" s="22">
        <f>IF(A168="","",VLOOKUP(A168,JAN8_DB!$A:$H,3,FALSE))</f>
      </c>
      <c r="F168" s="21">
        <f>IF(A168="","",VLOOKUP(A168,JAN8_DB!$A:$H,4,FALSE))</f>
      </c>
      <c r="G168" s="21">
        <f>IF(A168="","",VLOOKUP(A168,JAN8_DB!$A:$H,5,FALSE))</f>
      </c>
      <c r="H168" s="21">
        <f>IF(A168="","",VLOOKUP(A168,JAN8_DB!$A:$H,6,FALSE))</f>
      </c>
      <c r="I168" s="21">
        <f>IF(A168="","",VLOOKUP(A168,JAN8_DB!$A:$H,7,FALSE))</f>
      </c>
      <c r="J168" s="14">
        <f>IF(A168="","",IF(VLOOKUP(A168,JAN8_DB!$A:$H,8,FALSE)=0,"",VLOOKUP(A168,JAN8_DB!$A:$H,8,FALSE)))</f>
      </c>
      <c r="L168" s="3">
        <f t="shared" si="33"/>
      </c>
      <c r="M168" s="3">
        <f t="shared" si="34"/>
      </c>
      <c r="N168" s="3">
        <f t="shared" si="35"/>
      </c>
      <c r="O168" s="3">
        <f t="shared" si="36"/>
      </c>
      <c r="P168" s="3">
        <f t="shared" si="37"/>
      </c>
      <c r="Q168" s="3">
        <f t="shared" si="38"/>
      </c>
      <c r="R168" s="3">
        <f t="shared" si="39"/>
      </c>
      <c r="S168" s="3">
        <f t="shared" si="40"/>
      </c>
      <c r="T168" s="3">
        <f t="shared" si="41"/>
      </c>
      <c r="U168" s="3">
        <f t="shared" si="42"/>
      </c>
      <c r="V168" s="3">
        <f t="shared" si="43"/>
      </c>
      <c r="W168" s="10">
        <f t="shared" si="44"/>
      </c>
      <c r="X168" s="10" t="e">
        <f>VLOOKUP(RIGHT(LEFT(A168,5),1),'JAN_変換'!$C$2:$D$11,2,FALSE)</f>
        <v>#N/A</v>
      </c>
      <c r="Y168" s="10" t="e">
        <f>VLOOKUP(RIGHT(LEFT(A168,6),1),'JAN_変換'!$C$2:$D$11,2,FALSE)</f>
        <v>#N/A</v>
      </c>
      <c r="Z168" s="10" t="e">
        <f>VLOOKUP(RIGHT(LEFT(A168,7),1),'JAN_変換'!$C$2:$D$11,2,FALSE)</f>
        <v>#N/A</v>
      </c>
      <c r="AA168" s="10" t="e">
        <f>VLOOKUP(RIGHT(LEFT(A168,8),1),'JAN_変換'!$C$2:$D$11,2,FALSE)</f>
        <v>#N/A</v>
      </c>
      <c r="AC168" s="3" t="e">
        <f t="shared" si="45"/>
        <v>#N/A</v>
      </c>
      <c r="AD168" s="3" t="e">
        <f t="shared" si="46"/>
        <v>#VALUE!</v>
      </c>
    </row>
    <row r="169" spans="1:30" ht="24" customHeight="1">
      <c r="A169" s="13"/>
      <c r="B169" s="26">
        <f t="shared" si="32"/>
      </c>
      <c r="C169" s="27">
        <f t="shared" si="47"/>
      </c>
      <c r="D169" s="22">
        <f>IF(A169="","",VLOOKUP(A169,JAN8_DB!$A:$H,2,FALSE))</f>
      </c>
      <c r="E169" s="22">
        <f>IF(A169="","",VLOOKUP(A169,JAN8_DB!$A:$H,3,FALSE))</f>
      </c>
      <c r="F169" s="21">
        <f>IF(A169="","",VLOOKUP(A169,JAN8_DB!$A:$H,4,FALSE))</f>
      </c>
      <c r="G169" s="21">
        <f>IF(A169="","",VLOOKUP(A169,JAN8_DB!$A:$H,5,FALSE))</f>
      </c>
      <c r="H169" s="21">
        <f>IF(A169="","",VLOOKUP(A169,JAN8_DB!$A:$H,6,FALSE))</f>
      </c>
      <c r="I169" s="21">
        <f>IF(A169="","",VLOOKUP(A169,JAN8_DB!$A:$H,7,FALSE))</f>
      </c>
      <c r="J169" s="14">
        <f>IF(A169="","",IF(VLOOKUP(A169,JAN8_DB!$A:$H,8,FALSE)=0,"",VLOOKUP(A169,JAN8_DB!$A:$H,8,FALSE)))</f>
      </c>
      <c r="L169" s="3">
        <f t="shared" si="33"/>
      </c>
      <c r="M169" s="3">
        <f t="shared" si="34"/>
      </c>
      <c r="N169" s="3">
        <f t="shared" si="35"/>
      </c>
      <c r="O169" s="3">
        <f t="shared" si="36"/>
      </c>
      <c r="P169" s="3">
        <f t="shared" si="37"/>
      </c>
      <c r="Q169" s="3">
        <f t="shared" si="38"/>
      </c>
      <c r="R169" s="3">
        <f t="shared" si="39"/>
      </c>
      <c r="S169" s="3">
        <f t="shared" si="40"/>
      </c>
      <c r="T169" s="3">
        <f t="shared" si="41"/>
      </c>
      <c r="U169" s="3">
        <f t="shared" si="42"/>
      </c>
      <c r="V169" s="3">
        <f t="shared" si="43"/>
      </c>
      <c r="W169" s="10">
        <f t="shared" si="44"/>
      </c>
      <c r="X169" s="10" t="e">
        <f>VLOOKUP(RIGHT(LEFT(A169,5),1),'JAN_変換'!$C$2:$D$11,2,FALSE)</f>
        <v>#N/A</v>
      </c>
      <c r="Y169" s="10" t="e">
        <f>VLOOKUP(RIGHT(LEFT(A169,6),1),'JAN_変換'!$C$2:$D$11,2,FALSE)</f>
        <v>#N/A</v>
      </c>
      <c r="Z169" s="10" t="e">
        <f>VLOOKUP(RIGHT(LEFT(A169,7),1),'JAN_変換'!$C$2:$D$11,2,FALSE)</f>
        <v>#N/A</v>
      </c>
      <c r="AA169" s="10" t="e">
        <f>VLOOKUP(RIGHT(LEFT(A169,8),1),'JAN_変換'!$C$2:$D$11,2,FALSE)</f>
        <v>#N/A</v>
      </c>
      <c r="AC169" s="3" t="e">
        <f t="shared" si="45"/>
        <v>#N/A</v>
      </c>
      <c r="AD169" s="3" t="e">
        <f t="shared" si="46"/>
        <v>#VALUE!</v>
      </c>
    </row>
    <row r="170" spans="1:30" ht="24" customHeight="1">
      <c r="A170" s="13"/>
      <c r="B170" s="26">
        <f t="shared" si="32"/>
      </c>
      <c r="C170" s="27">
        <f t="shared" si="47"/>
      </c>
      <c r="D170" s="22">
        <f>IF(A170="","",VLOOKUP(A170,JAN8_DB!$A:$H,2,FALSE))</f>
      </c>
      <c r="E170" s="22">
        <f>IF(A170="","",VLOOKUP(A170,JAN8_DB!$A:$H,3,FALSE))</f>
      </c>
      <c r="F170" s="21">
        <f>IF(A170="","",VLOOKUP(A170,JAN8_DB!$A:$H,4,FALSE))</f>
      </c>
      <c r="G170" s="21">
        <f>IF(A170="","",VLOOKUP(A170,JAN8_DB!$A:$H,5,FALSE))</f>
      </c>
      <c r="H170" s="21">
        <f>IF(A170="","",VLOOKUP(A170,JAN8_DB!$A:$H,6,FALSE))</f>
      </c>
      <c r="I170" s="21">
        <f>IF(A170="","",VLOOKUP(A170,JAN8_DB!$A:$H,7,FALSE))</f>
      </c>
      <c r="J170" s="14">
        <f>IF(A170="","",IF(VLOOKUP(A170,JAN8_DB!$A:$H,8,FALSE)=0,"",VLOOKUP(A170,JAN8_DB!$A:$H,8,FALSE)))</f>
      </c>
      <c r="L170" s="3">
        <f t="shared" si="33"/>
      </c>
      <c r="M170" s="3">
        <f t="shared" si="34"/>
      </c>
      <c r="N170" s="3">
        <f t="shared" si="35"/>
      </c>
      <c r="O170" s="3">
        <f t="shared" si="36"/>
      </c>
      <c r="P170" s="3">
        <f t="shared" si="37"/>
      </c>
      <c r="Q170" s="3">
        <f t="shared" si="38"/>
      </c>
      <c r="R170" s="3">
        <f t="shared" si="39"/>
      </c>
      <c r="S170" s="3">
        <f t="shared" si="40"/>
      </c>
      <c r="T170" s="3">
        <f t="shared" si="41"/>
      </c>
      <c r="U170" s="3">
        <f t="shared" si="42"/>
      </c>
      <c r="V170" s="3">
        <f t="shared" si="43"/>
      </c>
      <c r="W170" s="10">
        <f t="shared" si="44"/>
      </c>
      <c r="X170" s="10" t="e">
        <f>VLOOKUP(RIGHT(LEFT(A170,5),1),'JAN_変換'!$C$2:$D$11,2,FALSE)</f>
        <v>#N/A</v>
      </c>
      <c r="Y170" s="10" t="e">
        <f>VLOOKUP(RIGHT(LEFT(A170,6),1),'JAN_変換'!$C$2:$D$11,2,FALSE)</f>
        <v>#N/A</v>
      </c>
      <c r="Z170" s="10" t="e">
        <f>VLOOKUP(RIGHT(LEFT(A170,7),1),'JAN_変換'!$C$2:$D$11,2,FALSE)</f>
        <v>#N/A</v>
      </c>
      <c r="AA170" s="10" t="e">
        <f>VLOOKUP(RIGHT(LEFT(A170,8),1),'JAN_変換'!$C$2:$D$11,2,FALSE)</f>
        <v>#N/A</v>
      </c>
      <c r="AC170" s="3" t="e">
        <f t="shared" si="45"/>
        <v>#N/A</v>
      </c>
      <c r="AD170" s="3" t="e">
        <f t="shared" si="46"/>
        <v>#VALUE!</v>
      </c>
    </row>
    <row r="171" spans="1:30" ht="24" customHeight="1">
      <c r="A171" s="13"/>
      <c r="B171" s="26">
        <f t="shared" si="32"/>
      </c>
      <c r="C171" s="27">
        <f t="shared" si="47"/>
      </c>
      <c r="D171" s="22">
        <f>IF(A171="","",VLOOKUP(A171,JAN8_DB!$A:$H,2,FALSE))</f>
      </c>
      <c r="E171" s="22">
        <f>IF(A171="","",VLOOKUP(A171,JAN8_DB!$A:$H,3,FALSE))</f>
      </c>
      <c r="F171" s="21">
        <f>IF(A171="","",VLOOKUP(A171,JAN8_DB!$A:$H,4,FALSE))</f>
      </c>
      <c r="G171" s="21">
        <f>IF(A171="","",VLOOKUP(A171,JAN8_DB!$A:$H,5,FALSE))</f>
      </c>
      <c r="H171" s="21">
        <f>IF(A171="","",VLOOKUP(A171,JAN8_DB!$A:$H,6,FALSE))</f>
      </c>
      <c r="I171" s="21">
        <f>IF(A171="","",VLOOKUP(A171,JAN8_DB!$A:$H,7,FALSE))</f>
      </c>
      <c r="J171" s="14">
        <f>IF(A171="","",IF(VLOOKUP(A171,JAN8_DB!$A:$H,8,FALSE)=0,"",VLOOKUP(A171,JAN8_DB!$A:$H,8,FALSE)))</f>
      </c>
      <c r="L171" s="3">
        <f t="shared" si="33"/>
      </c>
      <c r="M171" s="3">
        <f t="shared" si="34"/>
      </c>
      <c r="N171" s="3">
        <f t="shared" si="35"/>
      </c>
      <c r="O171" s="3">
        <f t="shared" si="36"/>
      </c>
      <c r="P171" s="3">
        <f t="shared" si="37"/>
      </c>
      <c r="Q171" s="3">
        <f t="shared" si="38"/>
      </c>
      <c r="R171" s="3">
        <f t="shared" si="39"/>
      </c>
      <c r="S171" s="3">
        <f t="shared" si="40"/>
      </c>
      <c r="T171" s="3">
        <f t="shared" si="41"/>
      </c>
      <c r="U171" s="3">
        <f t="shared" si="42"/>
      </c>
      <c r="V171" s="3">
        <f t="shared" si="43"/>
      </c>
      <c r="W171" s="10">
        <f t="shared" si="44"/>
      </c>
      <c r="X171" s="10" t="e">
        <f>VLOOKUP(RIGHT(LEFT(A171,5),1),'JAN_変換'!$C$2:$D$11,2,FALSE)</f>
        <v>#N/A</v>
      </c>
      <c r="Y171" s="10" t="e">
        <f>VLOOKUP(RIGHT(LEFT(A171,6),1),'JAN_変換'!$C$2:$D$11,2,FALSE)</f>
        <v>#N/A</v>
      </c>
      <c r="Z171" s="10" t="e">
        <f>VLOOKUP(RIGHT(LEFT(A171,7),1),'JAN_変換'!$C$2:$D$11,2,FALSE)</f>
        <v>#N/A</v>
      </c>
      <c r="AA171" s="10" t="e">
        <f>VLOOKUP(RIGHT(LEFT(A171,8),1),'JAN_変換'!$C$2:$D$11,2,FALSE)</f>
        <v>#N/A</v>
      </c>
      <c r="AC171" s="3" t="e">
        <f t="shared" si="45"/>
        <v>#N/A</v>
      </c>
      <c r="AD171" s="3" t="e">
        <f t="shared" si="46"/>
        <v>#VALUE!</v>
      </c>
    </row>
    <row r="172" spans="1:30" ht="24" customHeight="1">
      <c r="A172" s="13"/>
      <c r="B172" s="26">
        <f t="shared" si="32"/>
      </c>
      <c r="C172" s="27">
        <f t="shared" si="47"/>
      </c>
      <c r="D172" s="22">
        <f>IF(A172="","",VLOOKUP(A172,JAN8_DB!$A:$H,2,FALSE))</f>
      </c>
      <c r="E172" s="22">
        <f>IF(A172="","",VLOOKUP(A172,JAN8_DB!$A:$H,3,FALSE))</f>
      </c>
      <c r="F172" s="21">
        <f>IF(A172="","",VLOOKUP(A172,JAN8_DB!$A:$H,4,FALSE))</f>
      </c>
      <c r="G172" s="21">
        <f>IF(A172="","",VLOOKUP(A172,JAN8_DB!$A:$H,5,FALSE))</f>
      </c>
      <c r="H172" s="21">
        <f>IF(A172="","",VLOOKUP(A172,JAN8_DB!$A:$H,6,FALSE))</f>
      </c>
      <c r="I172" s="21">
        <f>IF(A172="","",VLOOKUP(A172,JAN8_DB!$A:$H,7,FALSE))</f>
      </c>
      <c r="J172" s="14">
        <f>IF(A172="","",IF(VLOOKUP(A172,JAN8_DB!$A:$H,8,FALSE)=0,"",VLOOKUP(A172,JAN8_DB!$A:$H,8,FALSE)))</f>
      </c>
      <c r="L172" s="3">
        <f t="shared" si="33"/>
      </c>
      <c r="M172" s="3">
        <f t="shared" si="34"/>
      </c>
      <c r="N172" s="3">
        <f t="shared" si="35"/>
      </c>
      <c r="O172" s="3">
        <f t="shared" si="36"/>
      </c>
      <c r="P172" s="3">
        <f t="shared" si="37"/>
      </c>
      <c r="Q172" s="3">
        <f t="shared" si="38"/>
      </c>
      <c r="R172" s="3">
        <f t="shared" si="39"/>
      </c>
      <c r="S172" s="3">
        <f t="shared" si="40"/>
      </c>
      <c r="T172" s="3">
        <f t="shared" si="41"/>
      </c>
      <c r="U172" s="3">
        <f t="shared" si="42"/>
      </c>
      <c r="V172" s="3">
        <f t="shared" si="43"/>
      </c>
      <c r="W172" s="10">
        <f t="shared" si="44"/>
      </c>
      <c r="X172" s="10" t="e">
        <f>VLOOKUP(RIGHT(LEFT(A172,5),1),'JAN_変換'!$C$2:$D$11,2,FALSE)</f>
        <v>#N/A</v>
      </c>
      <c r="Y172" s="10" t="e">
        <f>VLOOKUP(RIGHT(LEFT(A172,6),1),'JAN_変換'!$C$2:$D$11,2,FALSE)</f>
        <v>#N/A</v>
      </c>
      <c r="Z172" s="10" t="e">
        <f>VLOOKUP(RIGHT(LEFT(A172,7),1),'JAN_変換'!$C$2:$D$11,2,FALSE)</f>
        <v>#N/A</v>
      </c>
      <c r="AA172" s="10" t="e">
        <f>VLOOKUP(RIGHT(LEFT(A172,8),1),'JAN_変換'!$C$2:$D$11,2,FALSE)</f>
        <v>#N/A</v>
      </c>
      <c r="AC172" s="3" t="e">
        <f t="shared" si="45"/>
        <v>#N/A</v>
      </c>
      <c r="AD172" s="3" t="e">
        <f t="shared" si="46"/>
        <v>#VALUE!</v>
      </c>
    </row>
    <row r="173" spans="1:30" ht="24" customHeight="1">
      <c r="A173" s="13"/>
      <c r="B173" s="26">
        <f t="shared" si="32"/>
      </c>
      <c r="C173" s="27">
        <f t="shared" si="47"/>
      </c>
      <c r="D173" s="22">
        <f>IF(A173="","",VLOOKUP(A173,JAN8_DB!$A:$H,2,FALSE))</f>
      </c>
      <c r="E173" s="22">
        <f>IF(A173="","",VLOOKUP(A173,JAN8_DB!$A:$H,3,FALSE))</f>
      </c>
      <c r="F173" s="21">
        <f>IF(A173="","",VLOOKUP(A173,JAN8_DB!$A:$H,4,FALSE))</f>
      </c>
      <c r="G173" s="21">
        <f>IF(A173="","",VLOOKUP(A173,JAN8_DB!$A:$H,5,FALSE))</f>
      </c>
      <c r="H173" s="21">
        <f>IF(A173="","",VLOOKUP(A173,JAN8_DB!$A:$H,6,FALSE))</f>
      </c>
      <c r="I173" s="21">
        <f>IF(A173="","",VLOOKUP(A173,JAN8_DB!$A:$H,7,FALSE))</f>
      </c>
      <c r="J173" s="14">
        <f>IF(A173="","",IF(VLOOKUP(A173,JAN8_DB!$A:$H,8,FALSE)=0,"",VLOOKUP(A173,JAN8_DB!$A:$H,8,FALSE)))</f>
      </c>
      <c r="L173" s="3">
        <f t="shared" si="33"/>
      </c>
      <c r="M173" s="3">
        <f t="shared" si="34"/>
      </c>
      <c r="N173" s="3">
        <f t="shared" si="35"/>
      </c>
      <c r="O173" s="3">
        <f t="shared" si="36"/>
      </c>
      <c r="P173" s="3">
        <f t="shared" si="37"/>
      </c>
      <c r="Q173" s="3">
        <f t="shared" si="38"/>
      </c>
      <c r="R173" s="3">
        <f t="shared" si="39"/>
      </c>
      <c r="S173" s="3">
        <f t="shared" si="40"/>
      </c>
      <c r="T173" s="3">
        <f t="shared" si="41"/>
      </c>
      <c r="U173" s="3">
        <f t="shared" si="42"/>
      </c>
      <c r="V173" s="3">
        <f t="shared" si="43"/>
      </c>
      <c r="W173" s="10">
        <f t="shared" si="44"/>
      </c>
      <c r="X173" s="10" t="e">
        <f>VLOOKUP(RIGHT(LEFT(A173,5),1),'JAN_変換'!$C$2:$D$11,2,FALSE)</f>
        <v>#N/A</v>
      </c>
      <c r="Y173" s="10" t="e">
        <f>VLOOKUP(RIGHT(LEFT(A173,6),1),'JAN_変換'!$C$2:$D$11,2,FALSE)</f>
        <v>#N/A</v>
      </c>
      <c r="Z173" s="10" t="e">
        <f>VLOOKUP(RIGHT(LEFT(A173,7),1),'JAN_変換'!$C$2:$D$11,2,FALSE)</f>
        <v>#N/A</v>
      </c>
      <c r="AA173" s="10" t="e">
        <f>VLOOKUP(RIGHT(LEFT(A173,8),1),'JAN_変換'!$C$2:$D$11,2,FALSE)</f>
        <v>#N/A</v>
      </c>
      <c r="AC173" s="3" t="e">
        <f t="shared" si="45"/>
        <v>#N/A</v>
      </c>
      <c r="AD173" s="3" t="e">
        <f t="shared" si="46"/>
        <v>#VALUE!</v>
      </c>
    </row>
    <row r="174" spans="1:30" ht="24" customHeight="1">
      <c r="A174" s="13"/>
      <c r="B174" s="26">
        <f t="shared" si="32"/>
      </c>
      <c r="C174" s="27">
        <f t="shared" si="47"/>
      </c>
      <c r="D174" s="22">
        <f>IF(A174="","",VLOOKUP(A174,JAN8_DB!$A:$H,2,FALSE))</f>
      </c>
      <c r="E174" s="22">
        <f>IF(A174="","",VLOOKUP(A174,JAN8_DB!$A:$H,3,FALSE))</f>
      </c>
      <c r="F174" s="21">
        <f>IF(A174="","",VLOOKUP(A174,JAN8_DB!$A:$H,4,FALSE))</f>
      </c>
      <c r="G174" s="21">
        <f>IF(A174="","",VLOOKUP(A174,JAN8_DB!$A:$H,5,FALSE))</f>
      </c>
      <c r="H174" s="21">
        <f>IF(A174="","",VLOOKUP(A174,JAN8_DB!$A:$H,6,FALSE))</f>
      </c>
      <c r="I174" s="21">
        <f>IF(A174="","",VLOOKUP(A174,JAN8_DB!$A:$H,7,FALSE))</f>
      </c>
      <c r="J174" s="14">
        <f>IF(A174="","",IF(VLOOKUP(A174,JAN8_DB!$A:$H,8,FALSE)=0,"",VLOOKUP(A174,JAN8_DB!$A:$H,8,FALSE)))</f>
      </c>
      <c r="L174" s="3">
        <f t="shared" si="33"/>
      </c>
      <c r="M174" s="3">
        <f t="shared" si="34"/>
      </c>
      <c r="N174" s="3">
        <f t="shared" si="35"/>
      </c>
      <c r="O174" s="3">
        <f t="shared" si="36"/>
      </c>
      <c r="P174" s="3">
        <f t="shared" si="37"/>
      </c>
      <c r="Q174" s="3">
        <f t="shared" si="38"/>
      </c>
      <c r="R174" s="3">
        <f t="shared" si="39"/>
      </c>
      <c r="S174" s="3">
        <f t="shared" si="40"/>
      </c>
      <c r="T174" s="3">
        <f t="shared" si="41"/>
      </c>
      <c r="U174" s="3">
        <f t="shared" si="42"/>
      </c>
      <c r="V174" s="3">
        <f t="shared" si="43"/>
      </c>
      <c r="W174" s="10">
        <f t="shared" si="44"/>
      </c>
      <c r="X174" s="10" t="e">
        <f>VLOOKUP(RIGHT(LEFT(A174,5),1),'JAN_変換'!$C$2:$D$11,2,FALSE)</f>
        <v>#N/A</v>
      </c>
      <c r="Y174" s="10" t="e">
        <f>VLOOKUP(RIGHT(LEFT(A174,6),1),'JAN_変換'!$C$2:$D$11,2,FALSE)</f>
        <v>#N/A</v>
      </c>
      <c r="Z174" s="10" t="e">
        <f>VLOOKUP(RIGHT(LEFT(A174,7),1),'JAN_変換'!$C$2:$D$11,2,FALSE)</f>
        <v>#N/A</v>
      </c>
      <c r="AA174" s="10" t="e">
        <f>VLOOKUP(RIGHT(LEFT(A174,8),1),'JAN_変換'!$C$2:$D$11,2,FALSE)</f>
        <v>#N/A</v>
      </c>
      <c r="AC174" s="3" t="e">
        <f t="shared" si="45"/>
        <v>#N/A</v>
      </c>
      <c r="AD174" s="3" t="e">
        <f t="shared" si="46"/>
        <v>#VALUE!</v>
      </c>
    </row>
    <row r="175" spans="1:30" ht="24" customHeight="1">
      <c r="A175" s="13"/>
      <c r="B175" s="26">
        <f t="shared" si="32"/>
      </c>
      <c r="C175" s="27">
        <f t="shared" si="47"/>
      </c>
      <c r="D175" s="22">
        <f>IF(A175="","",VLOOKUP(A175,JAN8_DB!$A:$H,2,FALSE))</f>
      </c>
      <c r="E175" s="22">
        <f>IF(A175="","",VLOOKUP(A175,JAN8_DB!$A:$H,3,FALSE))</f>
      </c>
      <c r="F175" s="21">
        <f>IF(A175="","",VLOOKUP(A175,JAN8_DB!$A:$H,4,FALSE))</f>
      </c>
      <c r="G175" s="21">
        <f>IF(A175="","",VLOOKUP(A175,JAN8_DB!$A:$H,5,FALSE))</f>
      </c>
      <c r="H175" s="21">
        <f>IF(A175="","",VLOOKUP(A175,JAN8_DB!$A:$H,6,FALSE))</f>
      </c>
      <c r="I175" s="21">
        <f>IF(A175="","",VLOOKUP(A175,JAN8_DB!$A:$H,7,FALSE))</f>
      </c>
      <c r="J175" s="14">
        <f>IF(A175="","",IF(VLOOKUP(A175,JAN8_DB!$A:$H,8,FALSE)=0,"",VLOOKUP(A175,JAN8_DB!$A:$H,8,FALSE)))</f>
      </c>
      <c r="L175" s="3">
        <f t="shared" si="33"/>
      </c>
      <c r="M175" s="3">
        <f t="shared" si="34"/>
      </c>
      <c r="N175" s="3">
        <f t="shared" si="35"/>
      </c>
      <c r="O175" s="3">
        <f t="shared" si="36"/>
      </c>
      <c r="P175" s="3">
        <f t="shared" si="37"/>
      </c>
      <c r="Q175" s="3">
        <f t="shared" si="38"/>
      </c>
      <c r="R175" s="3">
        <f t="shared" si="39"/>
      </c>
      <c r="S175" s="3">
        <f t="shared" si="40"/>
      </c>
      <c r="T175" s="3">
        <f t="shared" si="41"/>
      </c>
      <c r="U175" s="3">
        <f t="shared" si="42"/>
      </c>
      <c r="V175" s="3">
        <f t="shared" si="43"/>
      </c>
      <c r="W175" s="10">
        <f t="shared" si="44"/>
      </c>
      <c r="X175" s="10" t="e">
        <f>VLOOKUP(RIGHT(LEFT(A175,5),1),'JAN_変換'!$C$2:$D$11,2,FALSE)</f>
        <v>#N/A</v>
      </c>
      <c r="Y175" s="10" t="e">
        <f>VLOOKUP(RIGHT(LEFT(A175,6),1),'JAN_変換'!$C$2:$D$11,2,FALSE)</f>
        <v>#N/A</v>
      </c>
      <c r="Z175" s="10" t="e">
        <f>VLOOKUP(RIGHT(LEFT(A175,7),1),'JAN_変換'!$C$2:$D$11,2,FALSE)</f>
        <v>#N/A</v>
      </c>
      <c r="AA175" s="10" t="e">
        <f>VLOOKUP(RIGHT(LEFT(A175,8),1),'JAN_変換'!$C$2:$D$11,2,FALSE)</f>
        <v>#N/A</v>
      </c>
      <c r="AC175" s="3" t="e">
        <f t="shared" si="45"/>
        <v>#N/A</v>
      </c>
      <c r="AD175" s="3" t="e">
        <f t="shared" si="46"/>
        <v>#VALUE!</v>
      </c>
    </row>
    <row r="176" spans="1:30" ht="24" customHeight="1">
      <c r="A176" s="13"/>
      <c r="B176" s="26">
        <f t="shared" si="32"/>
      </c>
      <c r="C176" s="27">
        <f t="shared" si="47"/>
      </c>
      <c r="D176" s="22">
        <f>IF(A176="","",VLOOKUP(A176,JAN8_DB!$A:$H,2,FALSE))</f>
      </c>
      <c r="E176" s="22">
        <f>IF(A176="","",VLOOKUP(A176,JAN8_DB!$A:$H,3,FALSE))</f>
      </c>
      <c r="F176" s="21">
        <f>IF(A176="","",VLOOKUP(A176,JAN8_DB!$A:$H,4,FALSE))</f>
      </c>
      <c r="G176" s="21">
        <f>IF(A176="","",VLOOKUP(A176,JAN8_DB!$A:$H,5,FALSE))</f>
      </c>
      <c r="H176" s="21">
        <f>IF(A176="","",VLOOKUP(A176,JAN8_DB!$A:$H,6,FALSE))</f>
      </c>
      <c r="I176" s="21">
        <f>IF(A176="","",VLOOKUP(A176,JAN8_DB!$A:$H,7,FALSE))</f>
      </c>
      <c r="J176" s="14">
        <f>IF(A176="","",IF(VLOOKUP(A176,JAN8_DB!$A:$H,8,FALSE)=0,"",VLOOKUP(A176,JAN8_DB!$A:$H,8,FALSE)))</f>
      </c>
      <c r="L176" s="3">
        <f t="shared" si="33"/>
      </c>
      <c r="M176" s="3">
        <f t="shared" si="34"/>
      </c>
      <c r="N176" s="3">
        <f t="shared" si="35"/>
      </c>
      <c r="O176" s="3">
        <f t="shared" si="36"/>
      </c>
      <c r="P176" s="3">
        <f t="shared" si="37"/>
      </c>
      <c r="Q176" s="3">
        <f t="shared" si="38"/>
      </c>
      <c r="R176" s="3">
        <f t="shared" si="39"/>
      </c>
      <c r="S176" s="3">
        <f t="shared" si="40"/>
      </c>
      <c r="T176" s="3">
        <f t="shared" si="41"/>
      </c>
      <c r="U176" s="3">
        <f t="shared" si="42"/>
      </c>
      <c r="V176" s="3">
        <f t="shared" si="43"/>
      </c>
      <c r="W176" s="10">
        <f t="shared" si="44"/>
      </c>
      <c r="X176" s="10" t="e">
        <f>VLOOKUP(RIGHT(LEFT(A176,5),1),'JAN_変換'!$C$2:$D$11,2,FALSE)</f>
        <v>#N/A</v>
      </c>
      <c r="Y176" s="10" t="e">
        <f>VLOOKUP(RIGHT(LEFT(A176,6),1),'JAN_変換'!$C$2:$D$11,2,FALSE)</f>
        <v>#N/A</v>
      </c>
      <c r="Z176" s="10" t="e">
        <f>VLOOKUP(RIGHT(LEFT(A176,7),1),'JAN_変換'!$C$2:$D$11,2,FALSE)</f>
        <v>#N/A</v>
      </c>
      <c r="AA176" s="10" t="e">
        <f>VLOOKUP(RIGHT(LEFT(A176,8),1),'JAN_変換'!$C$2:$D$11,2,FALSE)</f>
        <v>#N/A</v>
      </c>
      <c r="AC176" s="3" t="e">
        <f t="shared" si="45"/>
        <v>#N/A</v>
      </c>
      <c r="AD176" s="3" t="e">
        <f t="shared" si="46"/>
        <v>#VALUE!</v>
      </c>
    </row>
    <row r="177" spans="1:30" ht="24" customHeight="1">
      <c r="A177" s="13"/>
      <c r="B177" s="26">
        <f t="shared" si="32"/>
      </c>
      <c r="C177" s="27">
        <f t="shared" si="47"/>
      </c>
      <c r="D177" s="22">
        <f>IF(A177="","",VLOOKUP(A177,JAN8_DB!$A:$H,2,FALSE))</f>
      </c>
      <c r="E177" s="22">
        <f>IF(A177="","",VLOOKUP(A177,JAN8_DB!$A:$H,3,FALSE))</f>
      </c>
      <c r="F177" s="21">
        <f>IF(A177="","",VLOOKUP(A177,JAN8_DB!$A:$H,4,FALSE))</f>
      </c>
      <c r="G177" s="21">
        <f>IF(A177="","",VLOOKUP(A177,JAN8_DB!$A:$H,5,FALSE))</f>
      </c>
      <c r="H177" s="21">
        <f>IF(A177="","",VLOOKUP(A177,JAN8_DB!$A:$H,6,FALSE))</f>
      </c>
      <c r="I177" s="21">
        <f>IF(A177="","",VLOOKUP(A177,JAN8_DB!$A:$H,7,FALSE))</f>
      </c>
      <c r="J177" s="14">
        <f>IF(A177="","",IF(VLOOKUP(A177,JAN8_DB!$A:$H,8,FALSE)=0,"",VLOOKUP(A177,JAN8_DB!$A:$H,8,FALSE)))</f>
      </c>
      <c r="L177" s="3">
        <f t="shared" si="33"/>
      </c>
      <c r="M177" s="3">
        <f t="shared" si="34"/>
      </c>
      <c r="N177" s="3">
        <f t="shared" si="35"/>
      </c>
      <c r="O177" s="3">
        <f t="shared" si="36"/>
      </c>
      <c r="P177" s="3">
        <f t="shared" si="37"/>
      </c>
      <c r="Q177" s="3">
        <f t="shared" si="38"/>
      </c>
      <c r="R177" s="3">
        <f t="shared" si="39"/>
      </c>
      <c r="S177" s="3">
        <f t="shared" si="40"/>
      </c>
      <c r="T177" s="3">
        <f t="shared" si="41"/>
      </c>
      <c r="U177" s="3">
        <f t="shared" si="42"/>
      </c>
      <c r="V177" s="3">
        <f t="shared" si="43"/>
      </c>
      <c r="W177" s="10">
        <f t="shared" si="44"/>
      </c>
      <c r="X177" s="10" t="e">
        <f>VLOOKUP(RIGHT(LEFT(A177,5),1),'JAN_変換'!$C$2:$D$11,2,FALSE)</f>
        <v>#N/A</v>
      </c>
      <c r="Y177" s="10" t="e">
        <f>VLOOKUP(RIGHT(LEFT(A177,6),1),'JAN_変換'!$C$2:$D$11,2,FALSE)</f>
        <v>#N/A</v>
      </c>
      <c r="Z177" s="10" t="e">
        <f>VLOOKUP(RIGHT(LEFT(A177,7),1),'JAN_変換'!$C$2:$D$11,2,FALSE)</f>
        <v>#N/A</v>
      </c>
      <c r="AA177" s="10" t="e">
        <f>VLOOKUP(RIGHT(LEFT(A177,8),1),'JAN_変換'!$C$2:$D$11,2,FALSE)</f>
        <v>#N/A</v>
      </c>
      <c r="AC177" s="3" t="e">
        <f t="shared" si="45"/>
        <v>#N/A</v>
      </c>
      <c r="AD177" s="3" t="e">
        <f t="shared" si="46"/>
        <v>#VALUE!</v>
      </c>
    </row>
    <row r="178" spans="1:30" ht="24" customHeight="1">
      <c r="A178" s="13"/>
      <c r="B178" s="26">
        <f t="shared" si="32"/>
      </c>
      <c r="C178" s="27">
        <f t="shared" si="47"/>
      </c>
      <c r="D178" s="22">
        <f>IF(A178="","",VLOOKUP(A178,JAN8_DB!$A:$H,2,FALSE))</f>
      </c>
      <c r="E178" s="22">
        <f>IF(A178="","",VLOOKUP(A178,JAN8_DB!$A:$H,3,FALSE))</f>
      </c>
      <c r="F178" s="21">
        <f>IF(A178="","",VLOOKUP(A178,JAN8_DB!$A:$H,4,FALSE))</f>
      </c>
      <c r="G178" s="21">
        <f>IF(A178="","",VLOOKUP(A178,JAN8_DB!$A:$H,5,FALSE))</f>
      </c>
      <c r="H178" s="21">
        <f>IF(A178="","",VLOOKUP(A178,JAN8_DB!$A:$H,6,FALSE))</f>
      </c>
      <c r="I178" s="21">
        <f>IF(A178="","",VLOOKUP(A178,JAN8_DB!$A:$H,7,FALSE))</f>
      </c>
      <c r="J178" s="14">
        <f>IF(A178="","",IF(VLOOKUP(A178,JAN8_DB!$A:$H,8,FALSE)=0,"",VLOOKUP(A178,JAN8_DB!$A:$H,8,FALSE)))</f>
      </c>
      <c r="L178" s="3">
        <f t="shared" si="33"/>
      </c>
      <c r="M178" s="3">
        <f t="shared" si="34"/>
      </c>
      <c r="N178" s="3">
        <f t="shared" si="35"/>
      </c>
      <c r="O178" s="3">
        <f t="shared" si="36"/>
      </c>
      <c r="P178" s="3">
        <f t="shared" si="37"/>
      </c>
      <c r="Q178" s="3">
        <f t="shared" si="38"/>
      </c>
      <c r="R178" s="3">
        <f t="shared" si="39"/>
      </c>
      <c r="S178" s="3">
        <f t="shared" si="40"/>
      </c>
      <c r="T178" s="3">
        <f t="shared" si="41"/>
      </c>
      <c r="U178" s="3">
        <f t="shared" si="42"/>
      </c>
      <c r="V178" s="3">
        <f t="shared" si="43"/>
      </c>
      <c r="W178" s="10">
        <f t="shared" si="44"/>
      </c>
      <c r="X178" s="10" t="e">
        <f>VLOOKUP(RIGHT(LEFT(A178,5),1),'JAN_変換'!$C$2:$D$11,2,FALSE)</f>
        <v>#N/A</v>
      </c>
      <c r="Y178" s="10" t="e">
        <f>VLOOKUP(RIGHT(LEFT(A178,6),1),'JAN_変換'!$C$2:$D$11,2,FALSE)</f>
        <v>#N/A</v>
      </c>
      <c r="Z178" s="10" t="e">
        <f>VLOOKUP(RIGHT(LEFT(A178,7),1),'JAN_変換'!$C$2:$D$11,2,FALSE)</f>
        <v>#N/A</v>
      </c>
      <c r="AA178" s="10" t="e">
        <f>VLOOKUP(RIGHT(LEFT(A178,8),1),'JAN_変換'!$C$2:$D$11,2,FALSE)</f>
        <v>#N/A</v>
      </c>
      <c r="AC178" s="3" t="e">
        <f t="shared" si="45"/>
        <v>#N/A</v>
      </c>
      <c r="AD178" s="3" t="e">
        <f t="shared" si="46"/>
        <v>#VALUE!</v>
      </c>
    </row>
    <row r="179" spans="1:30" ht="24" customHeight="1">
      <c r="A179" s="13"/>
      <c r="B179" s="26">
        <f t="shared" si="32"/>
      </c>
      <c r="C179" s="27">
        <f t="shared" si="47"/>
      </c>
      <c r="D179" s="22">
        <f>IF(A179="","",VLOOKUP(A179,JAN8_DB!$A:$H,2,FALSE))</f>
      </c>
      <c r="E179" s="22">
        <f>IF(A179="","",VLOOKUP(A179,JAN8_DB!$A:$H,3,FALSE))</f>
      </c>
      <c r="F179" s="21">
        <f>IF(A179="","",VLOOKUP(A179,JAN8_DB!$A:$H,4,FALSE))</f>
      </c>
      <c r="G179" s="21">
        <f>IF(A179="","",VLOOKUP(A179,JAN8_DB!$A:$H,5,FALSE))</f>
      </c>
      <c r="H179" s="21">
        <f>IF(A179="","",VLOOKUP(A179,JAN8_DB!$A:$H,6,FALSE))</f>
      </c>
      <c r="I179" s="21">
        <f>IF(A179="","",VLOOKUP(A179,JAN8_DB!$A:$H,7,FALSE))</f>
      </c>
      <c r="J179" s="14">
        <f>IF(A179="","",IF(VLOOKUP(A179,JAN8_DB!$A:$H,8,FALSE)=0,"",VLOOKUP(A179,JAN8_DB!$A:$H,8,FALSE)))</f>
      </c>
      <c r="L179" s="3">
        <f t="shared" si="33"/>
      </c>
      <c r="M179" s="3">
        <f t="shared" si="34"/>
      </c>
      <c r="N179" s="3">
        <f t="shared" si="35"/>
      </c>
      <c r="O179" s="3">
        <f t="shared" si="36"/>
      </c>
      <c r="P179" s="3">
        <f t="shared" si="37"/>
      </c>
      <c r="Q179" s="3">
        <f t="shared" si="38"/>
      </c>
      <c r="R179" s="3">
        <f t="shared" si="39"/>
      </c>
      <c r="S179" s="3">
        <f t="shared" si="40"/>
      </c>
      <c r="T179" s="3">
        <f t="shared" si="41"/>
      </c>
      <c r="U179" s="3">
        <f t="shared" si="42"/>
      </c>
      <c r="V179" s="3">
        <f t="shared" si="43"/>
      </c>
      <c r="W179" s="10">
        <f t="shared" si="44"/>
      </c>
      <c r="X179" s="10" t="e">
        <f>VLOOKUP(RIGHT(LEFT(A179,5),1),'JAN_変換'!$C$2:$D$11,2,FALSE)</f>
        <v>#N/A</v>
      </c>
      <c r="Y179" s="10" t="e">
        <f>VLOOKUP(RIGHT(LEFT(A179,6),1),'JAN_変換'!$C$2:$D$11,2,FALSE)</f>
        <v>#N/A</v>
      </c>
      <c r="Z179" s="10" t="e">
        <f>VLOOKUP(RIGHT(LEFT(A179,7),1),'JAN_変換'!$C$2:$D$11,2,FALSE)</f>
        <v>#N/A</v>
      </c>
      <c r="AA179" s="10" t="e">
        <f>VLOOKUP(RIGHT(LEFT(A179,8),1),'JAN_変換'!$C$2:$D$11,2,FALSE)</f>
        <v>#N/A</v>
      </c>
      <c r="AC179" s="3" t="e">
        <f t="shared" si="45"/>
        <v>#N/A</v>
      </c>
      <c r="AD179" s="3" t="e">
        <f t="shared" si="46"/>
        <v>#VALUE!</v>
      </c>
    </row>
    <row r="180" spans="1:30" ht="24" customHeight="1">
      <c r="A180" s="13"/>
      <c r="B180" s="26">
        <f t="shared" si="32"/>
      </c>
      <c r="C180" s="27">
        <f t="shared" si="47"/>
      </c>
      <c r="D180" s="22">
        <f>IF(A180="","",VLOOKUP(A180,JAN8_DB!$A:$H,2,FALSE))</f>
      </c>
      <c r="E180" s="22">
        <f>IF(A180="","",VLOOKUP(A180,JAN8_DB!$A:$H,3,FALSE))</f>
      </c>
      <c r="F180" s="21">
        <f>IF(A180="","",VLOOKUP(A180,JAN8_DB!$A:$H,4,FALSE))</f>
      </c>
      <c r="G180" s="21">
        <f>IF(A180="","",VLOOKUP(A180,JAN8_DB!$A:$H,5,FALSE))</f>
      </c>
      <c r="H180" s="21">
        <f>IF(A180="","",VLOOKUP(A180,JAN8_DB!$A:$H,6,FALSE))</f>
      </c>
      <c r="I180" s="21">
        <f>IF(A180="","",VLOOKUP(A180,JAN8_DB!$A:$H,7,FALSE))</f>
      </c>
      <c r="J180" s="14">
        <f>IF(A180="","",IF(VLOOKUP(A180,JAN8_DB!$A:$H,8,FALSE)=0,"",VLOOKUP(A180,JAN8_DB!$A:$H,8,FALSE)))</f>
      </c>
      <c r="L180" s="3">
        <f t="shared" si="33"/>
      </c>
      <c r="M180" s="3">
        <f t="shared" si="34"/>
      </c>
      <c r="N180" s="3">
        <f t="shared" si="35"/>
      </c>
      <c r="O180" s="3">
        <f t="shared" si="36"/>
      </c>
      <c r="P180" s="3">
        <f t="shared" si="37"/>
      </c>
      <c r="Q180" s="3">
        <f t="shared" si="38"/>
      </c>
      <c r="R180" s="3">
        <f t="shared" si="39"/>
      </c>
      <c r="S180" s="3">
        <f t="shared" si="40"/>
      </c>
      <c r="T180" s="3">
        <f t="shared" si="41"/>
      </c>
      <c r="U180" s="3">
        <f t="shared" si="42"/>
      </c>
      <c r="V180" s="3">
        <f t="shared" si="43"/>
      </c>
      <c r="W180" s="10">
        <f t="shared" si="44"/>
      </c>
      <c r="X180" s="10" t="e">
        <f>VLOOKUP(RIGHT(LEFT(A180,5),1),'JAN_変換'!$C$2:$D$11,2,FALSE)</f>
        <v>#N/A</v>
      </c>
      <c r="Y180" s="10" t="e">
        <f>VLOOKUP(RIGHT(LEFT(A180,6),1),'JAN_変換'!$C$2:$D$11,2,FALSE)</f>
        <v>#N/A</v>
      </c>
      <c r="Z180" s="10" t="e">
        <f>VLOOKUP(RIGHT(LEFT(A180,7),1),'JAN_変換'!$C$2:$D$11,2,FALSE)</f>
        <v>#N/A</v>
      </c>
      <c r="AA180" s="10" t="e">
        <f>VLOOKUP(RIGHT(LEFT(A180,8),1),'JAN_変換'!$C$2:$D$11,2,FALSE)</f>
        <v>#N/A</v>
      </c>
      <c r="AC180" s="3" t="e">
        <f t="shared" si="45"/>
        <v>#N/A</v>
      </c>
      <c r="AD180" s="3" t="e">
        <f t="shared" si="46"/>
        <v>#VALUE!</v>
      </c>
    </row>
    <row r="181" spans="1:30" ht="24" customHeight="1">
      <c r="A181" s="13"/>
      <c r="B181" s="26">
        <f t="shared" si="32"/>
      </c>
      <c r="C181" s="27">
        <f t="shared" si="47"/>
      </c>
      <c r="D181" s="22">
        <f>IF(A181="","",VLOOKUP(A181,JAN8_DB!$A:$H,2,FALSE))</f>
      </c>
      <c r="E181" s="22">
        <f>IF(A181="","",VLOOKUP(A181,JAN8_DB!$A:$H,3,FALSE))</f>
      </c>
      <c r="F181" s="21">
        <f>IF(A181="","",VLOOKUP(A181,JAN8_DB!$A:$H,4,FALSE))</f>
      </c>
      <c r="G181" s="21">
        <f>IF(A181="","",VLOOKUP(A181,JAN8_DB!$A:$H,5,FALSE))</f>
      </c>
      <c r="H181" s="21">
        <f>IF(A181="","",VLOOKUP(A181,JAN8_DB!$A:$H,6,FALSE))</f>
      </c>
      <c r="I181" s="21">
        <f>IF(A181="","",VLOOKUP(A181,JAN8_DB!$A:$H,7,FALSE))</f>
      </c>
      <c r="J181" s="14">
        <f>IF(A181="","",IF(VLOOKUP(A181,JAN8_DB!$A:$H,8,FALSE)=0,"",VLOOKUP(A181,JAN8_DB!$A:$H,8,FALSE)))</f>
      </c>
      <c r="L181" s="3">
        <f t="shared" si="33"/>
      </c>
      <c r="M181" s="3">
        <f t="shared" si="34"/>
      </c>
      <c r="N181" s="3">
        <f t="shared" si="35"/>
      </c>
      <c r="O181" s="3">
        <f t="shared" si="36"/>
      </c>
      <c r="P181" s="3">
        <f t="shared" si="37"/>
      </c>
      <c r="Q181" s="3">
        <f t="shared" si="38"/>
      </c>
      <c r="R181" s="3">
        <f t="shared" si="39"/>
      </c>
      <c r="S181" s="3">
        <f t="shared" si="40"/>
      </c>
      <c r="T181" s="3">
        <f t="shared" si="41"/>
      </c>
      <c r="U181" s="3">
        <f t="shared" si="42"/>
      </c>
      <c r="V181" s="3">
        <f t="shared" si="43"/>
      </c>
      <c r="W181" s="10">
        <f t="shared" si="44"/>
      </c>
      <c r="X181" s="10" t="e">
        <f>VLOOKUP(RIGHT(LEFT(A181,5),1),'JAN_変換'!$C$2:$D$11,2,FALSE)</f>
        <v>#N/A</v>
      </c>
      <c r="Y181" s="10" t="e">
        <f>VLOOKUP(RIGHT(LEFT(A181,6),1),'JAN_変換'!$C$2:$D$11,2,FALSE)</f>
        <v>#N/A</v>
      </c>
      <c r="Z181" s="10" t="e">
        <f>VLOOKUP(RIGHT(LEFT(A181,7),1),'JAN_変換'!$C$2:$D$11,2,FALSE)</f>
        <v>#N/A</v>
      </c>
      <c r="AA181" s="10" t="e">
        <f>VLOOKUP(RIGHT(LEFT(A181,8),1),'JAN_変換'!$C$2:$D$11,2,FALSE)</f>
        <v>#N/A</v>
      </c>
      <c r="AC181" s="3" t="e">
        <f t="shared" si="45"/>
        <v>#N/A</v>
      </c>
      <c r="AD181" s="3" t="e">
        <f t="shared" si="46"/>
        <v>#VALUE!</v>
      </c>
    </row>
    <row r="182" spans="1:30" ht="24" customHeight="1">
      <c r="A182" s="13"/>
      <c r="B182" s="26">
        <f t="shared" si="32"/>
      </c>
      <c r="C182" s="27">
        <f t="shared" si="47"/>
      </c>
      <c r="D182" s="22">
        <f>IF(A182="","",VLOOKUP(A182,JAN8_DB!$A:$H,2,FALSE))</f>
      </c>
      <c r="E182" s="22">
        <f>IF(A182="","",VLOOKUP(A182,JAN8_DB!$A:$H,3,FALSE))</f>
      </c>
      <c r="F182" s="21">
        <f>IF(A182="","",VLOOKUP(A182,JAN8_DB!$A:$H,4,FALSE))</f>
      </c>
      <c r="G182" s="21">
        <f>IF(A182="","",VLOOKUP(A182,JAN8_DB!$A:$H,5,FALSE))</f>
      </c>
      <c r="H182" s="21">
        <f>IF(A182="","",VLOOKUP(A182,JAN8_DB!$A:$H,6,FALSE))</f>
      </c>
      <c r="I182" s="21">
        <f>IF(A182="","",VLOOKUP(A182,JAN8_DB!$A:$H,7,FALSE))</f>
      </c>
      <c r="J182" s="14">
        <f>IF(A182="","",IF(VLOOKUP(A182,JAN8_DB!$A:$H,8,FALSE)=0,"",VLOOKUP(A182,JAN8_DB!$A:$H,8,FALSE)))</f>
      </c>
      <c r="L182" s="3">
        <f t="shared" si="33"/>
      </c>
      <c r="M182" s="3">
        <f t="shared" si="34"/>
      </c>
      <c r="N182" s="3">
        <f t="shared" si="35"/>
      </c>
      <c r="O182" s="3">
        <f t="shared" si="36"/>
      </c>
      <c r="P182" s="3">
        <f t="shared" si="37"/>
      </c>
      <c r="Q182" s="3">
        <f t="shared" si="38"/>
      </c>
      <c r="R182" s="3">
        <f t="shared" si="39"/>
      </c>
      <c r="S182" s="3">
        <f t="shared" si="40"/>
      </c>
      <c r="T182" s="3">
        <f t="shared" si="41"/>
      </c>
      <c r="U182" s="3">
        <f t="shared" si="42"/>
      </c>
      <c r="V182" s="3">
        <f t="shared" si="43"/>
      </c>
      <c r="W182" s="10">
        <f t="shared" si="44"/>
      </c>
      <c r="X182" s="10" t="e">
        <f>VLOOKUP(RIGHT(LEFT(A182,5),1),'JAN_変換'!$C$2:$D$11,2,FALSE)</f>
        <v>#N/A</v>
      </c>
      <c r="Y182" s="10" t="e">
        <f>VLOOKUP(RIGHT(LEFT(A182,6),1),'JAN_変換'!$C$2:$D$11,2,FALSE)</f>
        <v>#N/A</v>
      </c>
      <c r="Z182" s="10" t="e">
        <f>VLOOKUP(RIGHT(LEFT(A182,7),1),'JAN_変換'!$C$2:$D$11,2,FALSE)</f>
        <v>#N/A</v>
      </c>
      <c r="AA182" s="10" t="e">
        <f>VLOOKUP(RIGHT(LEFT(A182,8),1),'JAN_変換'!$C$2:$D$11,2,FALSE)</f>
        <v>#N/A</v>
      </c>
      <c r="AC182" s="3" t="e">
        <f t="shared" si="45"/>
        <v>#N/A</v>
      </c>
      <c r="AD182" s="3" t="e">
        <f t="shared" si="46"/>
        <v>#VALUE!</v>
      </c>
    </row>
    <row r="183" spans="1:30" ht="24" customHeight="1">
      <c r="A183" s="13"/>
      <c r="B183" s="26">
        <f t="shared" si="32"/>
      </c>
      <c r="C183" s="27">
        <f t="shared" si="47"/>
      </c>
      <c r="D183" s="22">
        <f>IF(A183="","",VLOOKUP(A183,JAN8_DB!$A:$H,2,FALSE))</f>
      </c>
      <c r="E183" s="22">
        <f>IF(A183="","",VLOOKUP(A183,JAN8_DB!$A:$H,3,FALSE))</f>
      </c>
      <c r="F183" s="21">
        <f>IF(A183="","",VLOOKUP(A183,JAN8_DB!$A:$H,4,FALSE))</f>
      </c>
      <c r="G183" s="21">
        <f>IF(A183="","",VLOOKUP(A183,JAN8_DB!$A:$H,5,FALSE))</f>
      </c>
      <c r="H183" s="21">
        <f>IF(A183="","",VLOOKUP(A183,JAN8_DB!$A:$H,6,FALSE))</f>
      </c>
      <c r="I183" s="21">
        <f>IF(A183="","",VLOOKUP(A183,JAN8_DB!$A:$H,7,FALSE))</f>
      </c>
      <c r="J183" s="14">
        <f>IF(A183="","",IF(VLOOKUP(A183,JAN8_DB!$A:$H,8,FALSE)=0,"",VLOOKUP(A183,JAN8_DB!$A:$H,8,FALSE)))</f>
      </c>
      <c r="L183" s="3">
        <f t="shared" si="33"/>
      </c>
      <c r="M183" s="3">
        <f t="shared" si="34"/>
      </c>
      <c r="N183" s="3">
        <f t="shared" si="35"/>
      </c>
      <c r="O183" s="3">
        <f t="shared" si="36"/>
      </c>
      <c r="P183" s="3">
        <f t="shared" si="37"/>
      </c>
      <c r="Q183" s="3">
        <f t="shared" si="38"/>
      </c>
      <c r="R183" s="3">
        <f t="shared" si="39"/>
      </c>
      <c r="S183" s="3">
        <f t="shared" si="40"/>
      </c>
      <c r="T183" s="3">
        <f t="shared" si="41"/>
      </c>
      <c r="U183" s="3">
        <f t="shared" si="42"/>
      </c>
      <c r="V183" s="3">
        <f t="shared" si="43"/>
      </c>
      <c r="W183" s="10">
        <f t="shared" si="44"/>
      </c>
      <c r="X183" s="10" t="e">
        <f>VLOOKUP(RIGHT(LEFT(A183,5),1),'JAN_変換'!$C$2:$D$11,2,FALSE)</f>
        <v>#N/A</v>
      </c>
      <c r="Y183" s="10" t="e">
        <f>VLOOKUP(RIGHT(LEFT(A183,6),1),'JAN_変換'!$C$2:$D$11,2,FALSE)</f>
        <v>#N/A</v>
      </c>
      <c r="Z183" s="10" t="e">
        <f>VLOOKUP(RIGHT(LEFT(A183,7),1),'JAN_変換'!$C$2:$D$11,2,FALSE)</f>
        <v>#N/A</v>
      </c>
      <c r="AA183" s="10" t="e">
        <f>VLOOKUP(RIGHT(LEFT(A183,8),1),'JAN_変換'!$C$2:$D$11,2,FALSE)</f>
        <v>#N/A</v>
      </c>
      <c r="AC183" s="3" t="e">
        <f t="shared" si="45"/>
        <v>#N/A</v>
      </c>
      <c r="AD183" s="3" t="e">
        <f t="shared" si="46"/>
        <v>#VALUE!</v>
      </c>
    </row>
    <row r="184" spans="1:30" ht="24" customHeight="1">
      <c r="A184" s="13"/>
      <c r="B184" s="26">
        <f t="shared" si="32"/>
      </c>
      <c r="C184" s="27">
        <f t="shared" si="47"/>
      </c>
      <c r="D184" s="22">
        <f>IF(A184="","",VLOOKUP(A184,JAN8_DB!$A:$H,2,FALSE))</f>
      </c>
      <c r="E184" s="22">
        <f>IF(A184="","",VLOOKUP(A184,JAN8_DB!$A:$H,3,FALSE))</f>
      </c>
      <c r="F184" s="21">
        <f>IF(A184="","",VLOOKUP(A184,JAN8_DB!$A:$H,4,FALSE))</f>
      </c>
      <c r="G184" s="21">
        <f>IF(A184="","",VLOOKUP(A184,JAN8_DB!$A:$H,5,FALSE))</f>
      </c>
      <c r="H184" s="21">
        <f>IF(A184="","",VLOOKUP(A184,JAN8_DB!$A:$H,6,FALSE))</f>
      </c>
      <c r="I184" s="21">
        <f>IF(A184="","",VLOOKUP(A184,JAN8_DB!$A:$H,7,FALSE))</f>
      </c>
      <c r="J184" s="14">
        <f>IF(A184="","",IF(VLOOKUP(A184,JAN8_DB!$A:$H,8,FALSE)=0,"",VLOOKUP(A184,JAN8_DB!$A:$H,8,FALSE)))</f>
      </c>
      <c r="L184" s="3">
        <f t="shared" si="33"/>
      </c>
      <c r="M184" s="3">
        <f t="shared" si="34"/>
      </c>
      <c r="N184" s="3">
        <f t="shared" si="35"/>
      </c>
      <c r="O184" s="3">
        <f t="shared" si="36"/>
      </c>
      <c r="P184" s="3">
        <f t="shared" si="37"/>
      </c>
      <c r="Q184" s="3">
        <f t="shared" si="38"/>
      </c>
      <c r="R184" s="3">
        <f t="shared" si="39"/>
      </c>
      <c r="S184" s="3">
        <f t="shared" si="40"/>
      </c>
      <c r="T184" s="3">
        <f t="shared" si="41"/>
      </c>
      <c r="U184" s="3">
        <f t="shared" si="42"/>
      </c>
      <c r="V184" s="3">
        <f t="shared" si="43"/>
      </c>
      <c r="W184" s="10">
        <f t="shared" si="44"/>
      </c>
      <c r="X184" s="10" t="e">
        <f>VLOOKUP(RIGHT(LEFT(A184,5),1),'JAN_変換'!$C$2:$D$11,2,FALSE)</f>
        <v>#N/A</v>
      </c>
      <c r="Y184" s="10" t="e">
        <f>VLOOKUP(RIGHT(LEFT(A184,6),1),'JAN_変換'!$C$2:$D$11,2,FALSE)</f>
        <v>#N/A</v>
      </c>
      <c r="Z184" s="10" t="e">
        <f>VLOOKUP(RIGHT(LEFT(A184,7),1),'JAN_変換'!$C$2:$D$11,2,FALSE)</f>
        <v>#N/A</v>
      </c>
      <c r="AA184" s="10" t="e">
        <f>VLOOKUP(RIGHT(LEFT(A184,8),1),'JAN_変換'!$C$2:$D$11,2,FALSE)</f>
        <v>#N/A</v>
      </c>
      <c r="AC184" s="3" t="e">
        <f t="shared" si="45"/>
        <v>#N/A</v>
      </c>
      <c r="AD184" s="3" t="e">
        <f t="shared" si="46"/>
        <v>#VALUE!</v>
      </c>
    </row>
    <row r="185" spans="1:30" ht="24" customHeight="1">
      <c r="A185" s="13"/>
      <c r="B185" s="26">
        <f t="shared" si="32"/>
      </c>
      <c r="C185" s="27">
        <f t="shared" si="47"/>
      </c>
      <c r="D185" s="22">
        <f>IF(A185="","",VLOOKUP(A185,JAN8_DB!$A:$H,2,FALSE))</f>
      </c>
      <c r="E185" s="22">
        <f>IF(A185="","",VLOOKUP(A185,JAN8_DB!$A:$H,3,FALSE))</f>
      </c>
      <c r="F185" s="21">
        <f>IF(A185="","",VLOOKUP(A185,JAN8_DB!$A:$H,4,FALSE))</f>
      </c>
      <c r="G185" s="21">
        <f>IF(A185="","",VLOOKUP(A185,JAN8_DB!$A:$H,5,FALSE))</f>
      </c>
      <c r="H185" s="21">
        <f>IF(A185="","",VLOOKUP(A185,JAN8_DB!$A:$H,6,FALSE))</f>
      </c>
      <c r="I185" s="21">
        <f>IF(A185="","",VLOOKUP(A185,JAN8_DB!$A:$H,7,FALSE))</f>
      </c>
      <c r="J185" s="14">
        <f>IF(A185="","",IF(VLOOKUP(A185,JAN8_DB!$A:$H,8,FALSE)=0,"",VLOOKUP(A185,JAN8_DB!$A:$H,8,FALSE)))</f>
      </c>
      <c r="L185" s="3">
        <f t="shared" si="33"/>
      </c>
      <c r="M185" s="3">
        <f t="shared" si="34"/>
      </c>
      <c r="N185" s="3">
        <f t="shared" si="35"/>
      </c>
      <c r="O185" s="3">
        <f t="shared" si="36"/>
      </c>
      <c r="P185" s="3">
        <f t="shared" si="37"/>
      </c>
      <c r="Q185" s="3">
        <f t="shared" si="38"/>
      </c>
      <c r="R185" s="3">
        <f t="shared" si="39"/>
      </c>
      <c r="S185" s="3">
        <f t="shared" si="40"/>
      </c>
      <c r="T185" s="3">
        <f t="shared" si="41"/>
      </c>
      <c r="U185" s="3">
        <f t="shared" si="42"/>
      </c>
      <c r="V185" s="3">
        <f t="shared" si="43"/>
      </c>
      <c r="W185" s="10">
        <f t="shared" si="44"/>
      </c>
      <c r="X185" s="10" t="e">
        <f>VLOOKUP(RIGHT(LEFT(A185,5),1),'JAN_変換'!$C$2:$D$11,2,FALSE)</f>
        <v>#N/A</v>
      </c>
      <c r="Y185" s="10" t="e">
        <f>VLOOKUP(RIGHT(LEFT(A185,6),1),'JAN_変換'!$C$2:$D$11,2,FALSE)</f>
        <v>#N/A</v>
      </c>
      <c r="Z185" s="10" t="e">
        <f>VLOOKUP(RIGHT(LEFT(A185,7),1),'JAN_変換'!$C$2:$D$11,2,FALSE)</f>
        <v>#N/A</v>
      </c>
      <c r="AA185" s="10" t="e">
        <f>VLOOKUP(RIGHT(LEFT(A185,8),1),'JAN_変換'!$C$2:$D$11,2,FALSE)</f>
        <v>#N/A</v>
      </c>
      <c r="AC185" s="3" t="e">
        <f t="shared" si="45"/>
        <v>#N/A</v>
      </c>
      <c r="AD185" s="3" t="e">
        <f t="shared" si="46"/>
        <v>#VALUE!</v>
      </c>
    </row>
    <row r="186" spans="1:30" ht="24" customHeight="1">
      <c r="A186" s="13"/>
      <c r="B186" s="26">
        <f t="shared" si="32"/>
      </c>
      <c r="C186" s="27">
        <f t="shared" si="47"/>
      </c>
      <c r="D186" s="22">
        <f>IF(A186="","",VLOOKUP(A186,JAN8_DB!$A:$H,2,FALSE))</f>
      </c>
      <c r="E186" s="22">
        <f>IF(A186="","",VLOOKUP(A186,JAN8_DB!$A:$H,3,FALSE))</f>
      </c>
      <c r="F186" s="21">
        <f>IF(A186="","",VLOOKUP(A186,JAN8_DB!$A:$H,4,FALSE))</f>
      </c>
      <c r="G186" s="21">
        <f>IF(A186="","",VLOOKUP(A186,JAN8_DB!$A:$H,5,FALSE))</f>
      </c>
      <c r="H186" s="21">
        <f>IF(A186="","",VLOOKUP(A186,JAN8_DB!$A:$H,6,FALSE))</f>
      </c>
      <c r="I186" s="21">
        <f>IF(A186="","",VLOOKUP(A186,JAN8_DB!$A:$H,7,FALSE))</f>
      </c>
      <c r="J186" s="14">
        <f>IF(A186="","",IF(VLOOKUP(A186,JAN8_DB!$A:$H,8,FALSE)=0,"",VLOOKUP(A186,JAN8_DB!$A:$H,8,FALSE)))</f>
      </c>
      <c r="L186" s="3">
        <f t="shared" si="33"/>
      </c>
      <c r="M186" s="3">
        <f t="shared" si="34"/>
      </c>
      <c r="N186" s="3">
        <f t="shared" si="35"/>
      </c>
      <c r="O186" s="3">
        <f t="shared" si="36"/>
      </c>
      <c r="P186" s="3">
        <f t="shared" si="37"/>
      </c>
      <c r="Q186" s="3">
        <f t="shared" si="38"/>
      </c>
      <c r="R186" s="3">
        <f t="shared" si="39"/>
      </c>
      <c r="S186" s="3">
        <f t="shared" si="40"/>
      </c>
      <c r="T186" s="3">
        <f t="shared" si="41"/>
      </c>
      <c r="U186" s="3">
        <f t="shared" si="42"/>
      </c>
      <c r="V186" s="3">
        <f t="shared" si="43"/>
      </c>
      <c r="W186" s="10">
        <f t="shared" si="44"/>
      </c>
      <c r="X186" s="10" t="e">
        <f>VLOOKUP(RIGHT(LEFT(A186,5),1),'JAN_変換'!$C$2:$D$11,2,FALSE)</f>
        <v>#N/A</v>
      </c>
      <c r="Y186" s="10" t="e">
        <f>VLOOKUP(RIGHT(LEFT(A186,6),1),'JAN_変換'!$C$2:$D$11,2,FALSE)</f>
        <v>#N/A</v>
      </c>
      <c r="Z186" s="10" t="e">
        <f>VLOOKUP(RIGHT(LEFT(A186,7),1),'JAN_変換'!$C$2:$D$11,2,FALSE)</f>
        <v>#N/A</v>
      </c>
      <c r="AA186" s="10" t="e">
        <f>VLOOKUP(RIGHT(LEFT(A186,8),1),'JAN_変換'!$C$2:$D$11,2,FALSE)</f>
        <v>#N/A</v>
      </c>
      <c r="AC186" s="3" t="e">
        <f t="shared" si="45"/>
        <v>#N/A</v>
      </c>
      <c r="AD186" s="3" t="e">
        <f t="shared" si="46"/>
        <v>#VALUE!</v>
      </c>
    </row>
    <row r="187" spans="1:30" ht="24" customHeight="1">
      <c r="A187" s="13"/>
      <c r="B187" s="26">
        <f t="shared" si="32"/>
      </c>
      <c r="C187" s="27">
        <f t="shared" si="47"/>
      </c>
      <c r="D187" s="22">
        <f>IF(A187="","",VLOOKUP(A187,JAN8_DB!$A:$H,2,FALSE))</f>
      </c>
      <c r="E187" s="22">
        <f>IF(A187="","",VLOOKUP(A187,JAN8_DB!$A:$H,3,FALSE))</f>
      </c>
      <c r="F187" s="21">
        <f>IF(A187="","",VLOOKUP(A187,JAN8_DB!$A:$H,4,FALSE))</f>
      </c>
      <c r="G187" s="21">
        <f>IF(A187="","",VLOOKUP(A187,JAN8_DB!$A:$H,5,FALSE))</f>
      </c>
      <c r="H187" s="21">
        <f>IF(A187="","",VLOOKUP(A187,JAN8_DB!$A:$H,6,FALSE))</f>
      </c>
      <c r="I187" s="21">
        <f>IF(A187="","",VLOOKUP(A187,JAN8_DB!$A:$H,7,FALSE))</f>
      </c>
      <c r="J187" s="14">
        <f>IF(A187="","",IF(VLOOKUP(A187,JAN8_DB!$A:$H,8,FALSE)=0,"",VLOOKUP(A187,JAN8_DB!$A:$H,8,FALSE)))</f>
      </c>
      <c r="L187" s="3">
        <f t="shared" si="33"/>
      </c>
      <c r="M187" s="3">
        <f t="shared" si="34"/>
      </c>
      <c r="N187" s="3">
        <f t="shared" si="35"/>
      </c>
      <c r="O187" s="3">
        <f t="shared" si="36"/>
      </c>
      <c r="P187" s="3">
        <f t="shared" si="37"/>
      </c>
      <c r="Q187" s="3">
        <f t="shared" si="38"/>
      </c>
      <c r="R187" s="3">
        <f t="shared" si="39"/>
      </c>
      <c r="S187" s="3">
        <f t="shared" si="40"/>
      </c>
      <c r="T187" s="3">
        <f t="shared" si="41"/>
      </c>
      <c r="U187" s="3">
        <f t="shared" si="42"/>
      </c>
      <c r="V187" s="3">
        <f t="shared" si="43"/>
      </c>
      <c r="W187" s="10">
        <f t="shared" si="44"/>
      </c>
      <c r="X187" s="10" t="e">
        <f>VLOOKUP(RIGHT(LEFT(A187,5),1),'JAN_変換'!$C$2:$D$11,2,FALSE)</f>
        <v>#N/A</v>
      </c>
      <c r="Y187" s="10" t="e">
        <f>VLOOKUP(RIGHT(LEFT(A187,6),1),'JAN_変換'!$C$2:$D$11,2,FALSE)</f>
        <v>#N/A</v>
      </c>
      <c r="Z187" s="10" t="e">
        <f>VLOOKUP(RIGHT(LEFT(A187,7),1),'JAN_変換'!$C$2:$D$11,2,FALSE)</f>
        <v>#N/A</v>
      </c>
      <c r="AA187" s="10" t="e">
        <f>VLOOKUP(RIGHT(LEFT(A187,8),1),'JAN_変換'!$C$2:$D$11,2,FALSE)</f>
        <v>#N/A</v>
      </c>
      <c r="AC187" s="3" t="e">
        <f t="shared" si="45"/>
        <v>#N/A</v>
      </c>
      <c r="AD187" s="3" t="e">
        <f t="shared" si="46"/>
        <v>#VALUE!</v>
      </c>
    </row>
    <row r="188" spans="1:30" ht="24" customHeight="1">
      <c r="A188" s="13"/>
      <c r="B188" s="26">
        <f t="shared" si="32"/>
      </c>
      <c r="C188" s="27">
        <f t="shared" si="47"/>
      </c>
      <c r="D188" s="22">
        <f>IF(A188="","",VLOOKUP(A188,JAN8_DB!$A:$H,2,FALSE))</f>
      </c>
      <c r="E188" s="22">
        <f>IF(A188="","",VLOOKUP(A188,JAN8_DB!$A:$H,3,FALSE))</f>
      </c>
      <c r="F188" s="21">
        <f>IF(A188="","",VLOOKUP(A188,JAN8_DB!$A:$H,4,FALSE))</f>
      </c>
      <c r="G188" s="21">
        <f>IF(A188="","",VLOOKUP(A188,JAN8_DB!$A:$H,5,FALSE))</f>
      </c>
      <c r="H188" s="21">
        <f>IF(A188="","",VLOOKUP(A188,JAN8_DB!$A:$H,6,FALSE))</f>
      </c>
      <c r="I188" s="21">
        <f>IF(A188="","",VLOOKUP(A188,JAN8_DB!$A:$H,7,FALSE))</f>
      </c>
      <c r="J188" s="14">
        <f>IF(A188="","",IF(VLOOKUP(A188,JAN8_DB!$A:$H,8,FALSE)=0,"",VLOOKUP(A188,JAN8_DB!$A:$H,8,FALSE)))</f>
      </c>
      <c r="L188" s="3">
        <f t="shared" si="33"/>
      </c>
      <c r="M188" s="3">
        <f t="shared" si="34"/>
      </c>
      <c r="N188" s="3">
        <f t="shared" si="35"/>
      </c>
      <c r="O188" s="3">
        <f t="shared" si="36"/>
      </c>
      <c r="P188" s="3">
        <f t="shared" si="37"/>
      </c>
      <c r="Q188" s="3">
        <f t="shared" si="38"/>
      </c>
      <c r="R188" s="3">
        <f t="shared" si="39"/>
      </c>
      <c r="S188" s="3">
        <f t="shared" si="40"/>
      </c>
      <c r="T188" s="3">
        <f t="shared" si="41"/>
      </c>
      <c r="U188" s="3">
        <f t="shared" si="42"/>
      </c>
      <c r="V188" s="3">
        <f t="shared" si="43"/>
      </c>
      <c r="W188" s="10">
        <f t="shared" si="44"/>
      </c>
      <c r="X188" s="10" t="e">
        <f>VLOOKUP(RIGHT(LEFT(A188,5),1),'JAN_変換'!$C$2:$D$11,2,FALSE)</f>
        <v>#N/A</v>
      </c>
      <c r="Y188" s="10" t="e">
        <f>VLOOKUP(RIGHT(LEFT(A188,6),1),'JAN_変換'!$C$2:$D$11,2,FALSE)</f>
        <v>#N/A</v>
      </c>
      <c r="Z188" s="10" t="e">
        <f>VLOOKUP(RIGHT(LEFT(A188,7),1),'JAN_変換'!$C$2:$D$11,2,FALSE)</f>
        <v>#N/A</v>
      </c>
      <c r="AA188" s="10" t="e">
        <f>VLOOKUP(RIGHT(LEFT(A188,8),1),'JAN_変換'!$C$2:$D$11,2,FALSE)</f>
        <v>#N/A</v>
      </c>
      <c r="AC188" s="3" t="e">
        <f t="shared" si="45"/>
        <v>#N/A</v>
      </c>
      <c r="AD188" s="3" t="e">
        <f t="shared" si="46"/>
        <v>#VALUE!</v>
      </c>
    </row>
    <row r="189" spans="1:30" ht="24" customHeight="1">
      <c r="A189" s="13"/>
      <c r="B189" s="26">
        <f t="shared" si="32"/>
      </c>
      <c r="C189" s="27">
        <f t="shared" si="47"/>
      </c>
      <c r="D189" s="22">
        <f>IF(A189="","",VLOOKUP(A189,JAN8_DB!$A:$H,2,FALSE))</f>
      </c>
      <c r="E189" s="22">
        <f>IF(A189="","",VLOOKUP(A189,JAN8_DB!$A:$H,3,FALSE))</f>
      </c>
      <c r="F189" s="21">
        <f>IF(A189="","",VLOOKUP(A189,JAN8_DB!$A:$H,4,FALSE))</f>
      </c>
      <c r="G189" s="21">
        <f>IF(A189="","",VLOOKUP(A189,JAN8_DB!$A:$H,5,FALSE))</f>
      </c>
      <c r="H189" s="21">
        <f>IF(A189="","",VLOOKUP(A189,JAN8_DB!$A:$H,6,FALSE))</f>
      </c>
      <c r="I189" s="21">
        <f>IF(A189="","",VLOOKUP(A189,JAN8_DB!$A:$H,7,FALSE))</f>
      </c>
      <c r="J189" s="14">
        <f>IF(A189="","",IF(VLOOKUP(A189,JAN8_DB!$A:$H,8,FALSE)=0,"",VLOOKUP(A189,JAN8_DB!$A:$H,8,FALSE)))</f>
      </c>
      <c r="L189" s="3">
        <f t="shared" si="33"/>
      </c>
      <c r="M189" s="3">
        <f t="shared" si="34"/>
      </c>
      <c r="N189" s="3">
        <f t="shared" si="35"/>
      </c>
      <c r="O189" s="3">
        <f t="shared" si="36"/>
      </c>
      <c r="P189" s="3">
        <f t="shared" si="37"/>
      </c>
      <c r="Q189" s="3">
        <f t="shared" si="38"/>
      </c>
      <c r="R189" s="3">
        <f t="shared" si="39"/>
      </c>
      <c r="S189" s="3">
        <f t="shared" si="40"/>
      </c>
      <c r="T189" s="3">
        <f t="shared" si="41"/>
      </c>
      <c r="U189" s="3">
        <f t="shared" si="42"/>
      </c>
      <c r="V189" s="3">
        <f t="shared" si="43"/>
      </c>
      <c r="W189" s="10">
        <f t="shared" si="44"/>
      </c>
      <c r="X189" s="10" t="e">
        <f>VLOOKUP(RIGHT(LEFT(A189,5),1),'JAN_変換'!$C$2:$D$11,2,FALSE)</f>
        <v>#N/A</v>
      </c>
      <c r="Y189" s="10" t="e">
        <f>VLOOKUP(RIGHT(LEFT(A189,6),1),'JAN_変換'!$C$2:$D$11,2,FALSE)</f>
        <v>#N/A</v>
      </c>
      <c r="Z189" s="10" t="e">
        <f>VLOOKUP(RIGHT(LEFT(A189,7),1),'JAN_変換'!$C$2:$D$11,2,FALSE)</f>
        <v>#N/A</v>
      </c>
      <c r="AA189" s="10" t="e">
        <f>VLOOKUP(RIGHT(LEFT(A189,8),1),'JAN_変換'!$C$2:$D$11,2,FALSE)</f>
        <v>#N/A</v>
      </c>
      <c r="AC189" s="3" t="e">
        <f t="shared" si="45"/>
        <v>#N/A</v>
      </c>
      <c r="AD189" s="3" t="e">
        <f t="shared" si="46"/>
        <v>#VALUE!</v>
      </c>
    </row>
    <row r="190" spans="1:30" ht="24" customHeight="1">
      <c r="A190" s="13"/>
      <c r="B190" s="26">
        <f t="shared" si="32"/>
      </c>
      <c r="C190" s="27">
        <f t="shared" si="47"/>
      </c>
      <c r="D190" s="22">
        <f>IF(A190="","",VLOOKUP(A190,JAN8_DB!$A:$H,2,FALSE))</f>
      </c>
      <c r="E190" s="22">
        <f>IF(A190="","",VLOOKUP(A190,JAN8_DB!$A:$H,3,FALSE))</f>
      </c>
      <c r="F190" s="21">
        <f>IF(A190="","",VLOOKUP(A190,JAN8_DB!$A:$H,4,FALSE))</f>
      </c>
      <c r="G190" s="21">
        <f>IF(A190="","",VLOOKUP(A190,JAN8_DB!$A:$H,5,FALSE))</f>
      </c>
      <c r="H190" s="21">
        <f>IF(A190="","",VLOOKUP(A190,JAN8_DB!$A:$H,6,FALSE))</f>
      </c>
      <c r="I190" s="21">
        <f>IF(A190="","",VLOOKUP(A190,JAN8_DB!$A:$H,7,FALSE))</f>
      </c>
      <c r="J190" s="14">
        <f>IF(A190="","",IF(VLOOKUP(A190,JAN8_DB!$A:$H,8,FALSE)=0,"",VLOOKUP(A190,JAN8_DB!$A:$H,8,FALSE)))</f>
      </c>
      <c r="L190" s="3">
        <f t="shared" si="33"/>
      </c>
      <c r="M190" s="3">
        <f t="shared" si="34"/>
      </c>
      <c r="N190" s="3">
        <f t="shared" si="35"/>
      </c>
      <c r="O190" s="3">
        <f t="shared" si="36"/>
      </c>
      <c r="P190" s="3">
        <f t="shared" si="37"/>
      </c>
      <c r="Q190" s="3">
        <f t="shared" si="38"/>
      </c>
      <c r="R190" s="3">
        <f t="shared" si="39"/>
      </c>
      <c r="S190" s="3">
        <f t="shared" si="40"/>
      </c>
      <c r="T190" s="3">
        <f t="shared" si="41"/>
      </c>
      <c r="U190" s="3">
        <f t="shared" si="42"/>
      </c>
      <c r="V190" s="3">
        <f t="shared" si="43"/>
      </c>
      <c r="W190" s="10">
        <f t="shared" si="44"/>
      </c>
      <c r="X190" s="10" t="e">
        <f>VLOOKUP(RIGHT(LEFT(A190,5),1),'JAN_変換'!$C$2:$D$11,2,FALSE)</f>
        <v>#N/A</v>
      </c>
      <c r="Y190" s="10" t="e">
        <f>VLOOKUP(RIGHT(LEFT(A190,6),1),'JAN_変換'!$C$2:$D$11,2,FALSE)</f>
        <v>#N/A</v>
      </c>
      <c r="Z190" s="10" t="e">
        <f>VLOOKUP(RIGHT(LEFT(A190,7),1),'JAN_変換'!$C$2:$D$11,2,FALSE)</f>
        <v>#N/A</v>
      </c>
      <c r="AA190" s="10" t="e">
        <f>VLOOKUP(RIGHT(LEFT(A190,8),1),'JAN_変換'!$C$2:$D$11,2,FALSE)</f>
        <v>#N/A</v>
      </c>
      <c r="AC190" s="3" t="e">
        <f t="shared" si="45"/>
        <v>#N/A</v>
      </c>
      <c r="AD190" s="3" t="e">
        <f t="shared" si="46"/>
        <v>#VALUE!</v>
      </c>
    </row>
    <row r="191" spans="1:30" ht="24" customHeight="1">
      <c r="A191" s="13"/>
      <c r="B191" s="26">
        <f t="shared" si="32"/>
      </c>
      <c r="C191" s="27">
        <f t="shared" si="47"/>
      </c>
      <c r="D191" s="22">
        <f>IF(A191="","",VLOOKUP(A191,JAN8_DB!$A:$H,2,FALSE))</f>
      </c>
      <c r="E191" s="22">
        <f>IF(A191="","",VLOOKUP(A191,JAN8_DB!$A:$H,3,FALSE))</f>
      </c>
      <c r="F191" s="21">
        <f>IF(A191="","",VLOOKUP(A191,JAN8_DB!$A:$H,4,FALSE))</f>
      </c>
      <c r="G191" s="21">
        <f>IF(A191="","",VLOOKUP(A191,JAN8_DB!$A:$H,5,FALSE))</f>
      </c>
      <c r="H191" s="21">
        <f>IF(A191="","",VLOOKUP(A191,JAN8_DB!$A:$H,6,FALSE))</f>
      </c>
      <c r="I191" s="21">
        <f>IF(A191="","",VLOOKUP(A191,JAN8_DB!$A:$H,7,FALSE))</f>
      </c>
      <c r="J191" s="14">
        <f>IF(A191="","",IF(VLOOKUP(A191,JAN8_DB!$A:$H,8,FALSE)=0,"",VLOOKUP(A191,JAN8_DB!$A:$H,8,FALSE)))</f>
      </c>
      <c r="L191" s="3">
        <f t="shared" si="33"/>
      </c>
      <c r="M191" s="3">
        <f t="shared" si="34"/>
      </c>
      <c r="N191" s="3">
        <f t="shared" si="35"/>
      </c>
      <c r="O191" s="3">
        <f t="shared" si="36"/>
      </c>
      <c r="P191" s="3">
        <f t="shared" si="37"/>
      </c>
      <c r="Q191" s="3">
        <f t="shared" si="38"/>
      </c>
      <c r="R191" s="3">
        <f t="shared" si="39"/>
      </c>
      <c r="S191" s="3">
        <f t="shared" si="40"/>
      </c>
      <c r="T191" s="3">
        <f t="shared" si="41"/>
      </c>
      <c r="U191" s="3">
        <f t="shared" si="42"/>
      </c>
      <c r="V191" s="3">
        <f t="shared" si="43"/>
      </c>
      <c r="W191" s="10">
        <f t="shared" si="44"/>
      </c>
      <c r="X191" s="10" t="e">
        <f>VLOOKUP(RIGHT(LEFT(A191,5),1),'JAN_変換'!$C$2:$D$11,2,FALSE)</f>
        <v>#N/A</v>
      </c>
      <c r="Y191" s="10" t="e">
        <f>VLOOKUP(RIGHT(LEFT(A191,6),1),'JAN_変換'!$C$2:$D$11,2,FALSE)</f>
        <v>#N/A</v>
      </c>
      <c r="Z191" s="10" t="e">
        <f>VLOOKUP(RIGHT(LEFT(A191,7),1),'JAN_変換'!$C$2:$D$11,2,FALSE)</f>
        <v>#N/A</v>
      </c>
      <c r="AA191" s="10" t="e">
        <f>VLOOKUP(RIGHT(LEFT(A191,8),1),'JAN_変換'!$C$2:$D$11,2,FALSE)</f>
        <v>#N/A</v>
      </c>
      <c r="AC191" s="3" t="e">
        <f t="shared" si="45"/>
        <v>#N/A</v>
      </c>
      <c r="AD191" s="3" t="e">
        <f t="shared" si="46"/>
        <v>#VALUE!</v>
      </c>
    </row>
    <row r="192" spans="1:30" ht="24" customHeight="1">
      <c r="A192" s="13"/>
      <c r="B192" s="26">
        <f t="shared" si="32"/>
      </c>
      <c r="C192" s="27">
        <f t="shared" si="47"/>
      </c>
      <c r="D192" s="22">
        <f>IF(A192="","",VLOOKUP(A192,JAN8_DB!$A:$H,2,FALSE))</f>
      </c>
      <c r="E192" s="22">
        <f>IF(A192="","",VLOOKUP(A192,JAN8_DB!$A:$H,3,FALSE))</f>
      </c>
      <c r="F192" s="21">
        <f>IF(A192="","",VLOOKUP(A192,JAN8_DB!$A:$H,4,FALSE))</f>
      </c>
      <c r="G192" s="21">
        <f>IF(A192="","",VLOOKUP(A192,JAN8_DB!$A:$H,5,FALSE))</f>
      </c>
      <c r="H192" s="21">
        <f>IF(A192="","",VLOOKUP(A192,JAN8_DB!$A:$H,6,FALSE))</f>
      </c>
      <c r="I192" s="21">
        <f>IF(A192="","",VLOOKUP(A192,JAN8_DB!$A:$H,7,FALSE))</f>
      </c>
      <c r="J192" s="14">
        <f>IF(A192="","",IF(VLOOKUP(A192,JAN8_DB!$A:$H,8,FALSE)=0,"",VLOOKUP(A192,JAN8_DB!$A:$H,8,FALSE)))</f>
      </c>
      <c r="L192" s="3">
        <f t="shared" si="33"/>
      </c>
      <c r="M192" s="3">
        <f t="shared" si="34"/>
      </c>
      <c r="N192" s="3">
        <f t="shared" si="35"/>
      </c>
      <c r="O192" s="3">
        <f t="shared" si="36"/>
      </c>
      <c r="P192" s="3">
        <f t="shared" si="37"/>
      </c>
      <c r="Q192" s="3">
        <f t="shared" si="38"/>
      </c>
      <c r="R192" s="3">
        <f t="shared" si="39"/>
      </c>
      <c r="S192" s="3">
        <f t="shared" si="40"/>
      </c>
      <c r="T192" s="3">
        <f t="shared" si="41"/>
      </c>
      <c r="U192" s="3">
        <f t="shared" si="42"/>
      </c>
      <c r="V192" s="3">
        <f t="shared" si="43"/>
      </c>
      <c r="W192" s="10">
        <f t="shared" si="44"/>
      </c>
      <c r="X192" s="10" t="e">
        <f>VLOOKUP(RIGHT(LEFT(A192,5),1),'JAN_変換'!$C$2:$D$11,2,FALSE)</f>
        <v>#N/A</v>
      </c>
      <c r="Y192" s="10" t="e">
        <f>VLOOKUP(RIGHT(LEFT(A192,6),1),'JAN_変換'!$C$2:$D$11,2,FALSE)</f>
        <v>#N/A</v>
      </c>
      <c r="Z192" s="10" t="e">
        <f>VLOOKUP(RIGHT(LEFT(A192,7),1),'JAN_変換'!$C$2:$D$11,2,FALSE)</f>
        <v>#N/A</v>
      </c>
      <c r="AA192" s="10" t="e">
        <f>VLOOKUP(RIGHT(LEFT(A192,8),1),'JAN_変換'!$C$2:$D$11,2,FALSE)</f>
        <v>#N/A</v>
      </c>
      <c r="AC192" s="3" t="e">
        <f t="shared" si="45"/>
        <v>#N/A</v>
      </c>
      <c r="AD192" s="3" t="e">
        <f t="shared" si="46"/>
        <v>#VALUE!</v>
      </c>
    </row>
    <row r="193" spans="1:30" ht="24" customHeight="1">
      <c r="A193" s="13"/>
      <c r="B193" s="26">
        <f t="shared" si="32"/>
      </c>
      <c r="C193" s="27">
        <f t="shared" si="47"/>
      </c>
      <c r="D193" s="22">
        <f>IF(A193="","",VLOOKUP(A193,JAN8_DB!$A:$H,2,FALSE))</f>
      </c>
      <c r="E193" s="22">
        <f>IF(A193="","",VLOOKUP(A193,JAN8_DB!$A:$H,3,FALSE))</f>
      </c>
      <c r="F193" s="21">
        <f>IF(A193="","",VLOOKUP(A193,JAN8_DB!$A:$H,4,FALSE))</f>
      </c>
      <c r="G193" s="21">
        <f>IF(A193="","",VLOOKUP(A193,JAN8_DB!$A:$H,5,FALSE))</f>
      </c>
      <c r="H193" s="21">
        <f>IF(A193="","",VLOOKUP(A193,JAN8_DB!$A:$H,6,FALSE))</f>
      </c>
      <c r="I193" s="21">
        <f>IF(A193="","",VLOOKUP(A193,JAN8_DB!$A:$H,7,FALSE))</f>
      </c>
      <c r="J193" s="14">
        <f>IF(A193="","",IF(VLOOKUP(A193,JAN8_DB!$A:$H,8,FALSE)=0,"",VLOOKUP(A193,JAN8_DB!$A:$H,8,FALSE)))</f>
      </c>
      <c r="L193" s="3">
        <f t="shared" si="33"/>
      </c>
      <c r="M193" s="3">
        <f t="shared" si="34"/>
      </c>
      <c r="N193" s="3">
        <f t="shared" si="35"/>
      </c>
      <c r="O193" s="3">
        <f t="shared" si="36"/>
      </c>
      <c r="P193" s="3">
        <f t="shared" si="37"/>
      </c>
      <c r="Q193" s="3">
        <f t="shared" si="38"/>
      </c>
      <c r="R193" s="3">
        <f t="shared" si="39"/>
      </c>
      <c r="S193" s="3">
        <f t="shared" si="40"/>
      </c>
      <c r="T193" s="3">
        <f t="shared" si="41"/>
      </c>
      <c r="U193" s="3">
        <f t="shared" si="42"/>
      </c>
      <c r="V193" s="3">
        <f t="shared" si="43"/>
      </c>
      <c r="W193" s="10">
        <f t="shared" si="44"/>
      </c>
      <c r="X193" s="10" t="e">
        <f>VLOOKUP(RIGHT(LEFT(A193,5),1),'JAN_変換'!$C$2:$D$11,2,FALSE)</f>
        <v>#N/A</v>
      </c>
      <c r="Y193" s="10" t="e">
        <f>VLOOKUP(RIGHT(LEFT(A193,6),1),'JAN_変換'!$C$2:$D$11,2,FALSE)</f>
        <v>#N/A</v>
      </c>
      <c r="Z193" s="10" t="e">
        <f>VLOOKUP(RIGHT(LEFT(A193,7),1),'JAN_変換'!$C$2:$D$11,2,FALSE)</f>
        <v>#N/A</v>
      </c>
      <c r="AA193" s="10" t="e">
        <f>VLOOKUP(RIGHT(LEFT(A193,8),1),'JAN_変換'!$C$2:$D$11,2,FALSE)</f>
        <v>#N/A</v>
      </c>
      <c r="AC193" s="3" t="e">
        <f t="shared" si="45"/>
        <v>#N/A</v>
      </c>
      <c r="AD193" s="3" t="e">
        <f t="shared" si="46"/>
        <v>#VALUE!</v>
      </c>
    </row>
    <row r="194" spans="1:30" ht="24" customHeight="1">
      <c r="A194" s="13"/>
      <c r="B194" s="26">
        <f t="shared" si="32"/>
      </c>
      <c r="C194" s="27">
        <f t="shared" si="47"/>
      </c>
      <c r="D194" s="22">
        <f>IF(A194="","",VLOOKUP(A194,JAN8_DB!$A:$H,2,FALSE))</f>
      </c>
      <c r="E194" s="22">
        <f>IF(A194="","",VLOOKUP(A194,JAN8_DB!$A:$H,3,FALSE))</f>
      </c>
      <c r="F194" s="21">
        <f>IF(A194="","",VLOOKUP(A194,JAN8_DB!$A:$H,4,FALSE))</f>
      </c>
      <c r="G194" s="21">
        <f>IF(A194="","",VLOOKUP(A194,JAN8_DB!$A:$H,5,FALSE))</f>
      </c>
      <c r="H194" s="21">
        <f>IF(A194="","",VLOOKUP(A194,JAN8_DB!$A:$H,6,FALSE))</f>
      </c>
      <c r="I194" s="21">
        <f>IF(A194="","",VLOOKUP(A194,JAN8_DB!$A:$H,7,FALSE))</f>
      </c>
      <c r="J194" s="14">
        <f>IF(A194="","",IF(VLOOKUP(A194,JAN8_DB!$A:$H,8,FALSE)=0,"",VLOOKUP(A194,JAN8_DB!$A:$H,8,FALSE)))</f>
      </c>
      <c r="L194" s="3">
        <f t="shared" si="33"/>
      </c>
      <c r="M194" s="3">
        <f t="shared" si="34"/>
      </c>
      <c r="N194" s="3">
        <f t="shared" si="35"/>
      </c>
      <c r="O194" s="3">
        <f t="shared" si="36"/>
      </c>
      <c r="P194" s="3">
        <f t="shared" si="37"/>
      </c>
      <c r="Q194" s="3">
        <f t="shared" si="38"/>
      </c>
      <c r="R194" s="3">
        <f t="shared" si="39"/>
      </c>
      <c r="S194" s="3">
        <f t="shared" si="40"/>
      </c>
      <c r="T194" s="3">
        <f t="shared" si="41"/>
      </c>
      <c r="U194" s="3">
        <f t="shared" si="42"/>
      </c>
      <c r="V194" s="3">
        <f t="shared" si="43"/>
      </c>
      <c r="W194" s="10">
        <f t="shared" si="44"/>
      </c>
      <c r="X194" s="10" t="e">
        <f>VLOOKUP(RIGHT(LEFT(A194,5),1),'JAN_変換'!$C$2:$D$11,2,FALSE)</f>
        <v>#N/A</v>
      </c>
      <c r="Y194" s="10" t="e">
        <f>VLOOKUP(RIGHT(LEFT(A194,6),1),'JAN_変換'!$C$2:$D$11,2,FALSE)</f>
        <v>#N/A</v>
      </c>
      <c r="Z194" s="10" t="e">
        <f>VLOOKUP(RIGHT(LEFT(A194,7),1),'JAN_変換'!$C$2:$D$11,2,FALSE)</f>
        <v>#N/A</v>
      </c>
      <c r="AA194" s="10" t="e">
        <f>VLOOKUP(RIGHT(LEFT(A194,8),1),'JAN_変換'!$C$2:$D$11,2,FALSE)</f>
        <v>#N/A</v>
      </c>
      <c r="AC194" s="3" t="e">
        <f t="shared" si="45"/>
        <v>#N/A</v>
      </c>
      <c r="AD194" s="3" t="e">
        <f t="shared" si="46"/>
        <v>#VALUE!</v>
      </c>
    </row>
    <row r="195" spans="1:30" ht="24" customHeight="1">
      <c r="A195" s="13"/>
      <c r="B195" s="26">
        <f t="shared" si="32"/>
      </c>
      <c r="C195" s="27">
        <f t="shared" si="47"/>
      </c>
      <c r="D195" s="22">
        <f>IF(A195="","",VLOOKUP(A195,JAN8_DB!$A:$H,2,FALSE))</f>
      </c>
      <c r="E195" s="22">
        <f>IF(A195="","",VLOOKUP(A195,JAN8_DB!$A:$H,3,FALSE))</f>
      </c>
      <c r="F195" s="21">
        <f>IF(A195="","",VLOOKUP(A195,JAN8_DB!$A:$H,4,FALSE))</f>
      </c>
      <c r="G195" s="21">
        <f>IF(A195="","",VLOOKUP(A195,JAN8_DB!$A:$H,5,FALSE))</f>
      </c>
      <c r="H195" s="21">
        <f>IF(A195="","",VLOOKUP(A195,JAN8_DB!$A:$H,6,FALSE))</f>
      </c>
      <c r="I195" s="21">
        <f>IF(A195="","",VLOOKUP(A195,JAN8_DB!$A:$H,7,FALSE))</f>
      </c>
      <c r="J195" s="14">
        <f>IF(A195="","",IF(VLOOKUP(A195,JAN8_DB!$A:$H,8,FALSE)=0,"",VLOOKUP(A195,JAN8_DB!$A:$H,8,FALSE)))</f>
      </c>
      <c r="L195" s="3">
        <f t="shared" si="33"/>
      </c>
      <c r="M195" s="3">
        <f t="shared" si="34"/>
      </c>
      <c r="N195" s="3">
        <f t="shared" si="35"/>
      </c>
      <c r="O195" s="3">
        <f t="shared" si="36"/>
      </c>
      <c r="P195" s="3">
        <f t="shared" si="37"/>
      </c>
      <c r="Q195" s="3">
        <f t="shared" si="38"/>
      </c>
      <c r="R195" s="3">
        <f t="shared" si="39"/>
      </c>
      <c r="S195" s="3">
        <f t="shared" si="40"/>
      </c>
      <c r="T195" s="3">
        <f t="shared" si="41"/>
      </c>
      <c r="U195" s="3">
        <f t="shared" si="42"/>
      </c>
      <c r="V195" s="3">
        <f t="shared" si="43"/>
      </c>
      <c r="W195" s="10">
        <f t="shared" si="44"/>
      </c>
      <c r="X195" s="10" t="e">
        <f>VLOOKUP(RIGHT(LEFT(A195,5),1),'JAN_変換'!$C$2:$D$11,2,FALSE)</f>
        <v>#N/A</v>
      </c>
      <c r="Y195" s="10" t="e">
        <f>VLOOKUP(RIGHT(LEFT(A195,6),1),'JAN_変換'!$C$2:$D$11,2,FALSE)</f>
        <v>#N/A</v>
      </c>
      <c r="Z195" s="10" t="e">
        <f>VLOOKUP(RIGHT(LEFT(A195,7),1),'JAN_変換'!$C$2:$D$11,2,FALSE)</f>
        <v>#N/A</v>
      </c>
      <c r="AA195" s="10" t="e">
        <f>VLOOKUP(RIGHT(LEFT(A195,8),1),'JAN_変換'!$C$2:$D$11,2,FALSE)</f>
        <v>#N/A</v>
      </c>
      <c r="AC195" s="3" t="e">
        <f t="shared" si="45"/>
        <v>#N/A</v>
      </c>
      <c r="AD195" s="3" t="e">
        <f t="shared" si="46"/>
        <v>#VALUE!</v>
      </c>
    </row>
    <row r="196" spans="1:30" ht="24" customHeight="1">
      <c r="A196" s="13"/>
      <c r="B196" s="26">
        <f t="shared" si="32"/>
      </c>
      <c r="C196" s="27">
        <f t="shared" si="47"/>
      </c>
      <c r="D196" s="22">
        <f>IF(A196="","",VLOOKUP(A196,JAN8_DB!$A:$H,2,FALSE))</f>
      </c>
      <c r="E196" s="22">
        <f>IF(A196="","",VLOOKUP(A196,JAN8_DB!$A:$H,3,FALSE))</f>
      </c>
      <c r="F196" s="21">
        <f>IF(A196="","",VLOOKUP(A196,JAN8_DB!$A:$H,4,FALSE))</f>
      </c>
      <c r="G196" s="21">
        <f>IF(A196="","",VLOOKUP(A196,JAN8_DB!$A:$H,5,FALSE))</f>
      </c>
      <c r="H196" s="21">
        <f>IF(A196="","",VLOOKUP(A196,JAN8_DB!$A:$H,6,FALSE))</f>
      </c>
      <c r="I196" s="21">
        <f>IF(A196="","",VLOOKUP(A196,JAN8_DB!$A:$H,7,FALSE))</f>
      </c>
      <c r="J196" s="14">
        <f>IF(A196="","",IF(VLOOKUP(A196,JAN8_DB!$A:$H,8,FALSE)=0,"",VLOOKUP(A196,JAN8_DB!$A:$H,8,FALSE)))</f>
      </c>
      <c r="L196" s="3">
        <f t="shared" si="33"/>
      </c>
      <c r="M196" s="3">
        <f t="shared" si="34"/>
      </c>
      <c r="N196" s="3">
        <f t="shared" si="35"/>
      </c>
      <c r="O196" s="3">
        <f t="shared" si="36"/>
      </c>
      <c r="P196" s="3">
        <f t="shared" si="37"/>
      </c>
      <c r="Q196" s="3">
        <f t="shared" si="38"/>
      </c>
      <c r="R196" s="3">
        <f t="shared" si="39"/>
      </c>
      <c r="S196" s="3">
        <f t="shared" si="40"/>
      </c>
      <c r="T196" s="3">
        <f t="shared" si="41"/>
      </c>
      <c r="U196" s="3">
        <f t="shared" si="42"/>
      </c>
      <c r="V196" s="3">
        <f t="shared" si="43"/>
      </c>
      <c r="W196" s="10">
        <f t="shared" si="44"/>
      </c>
      <c r="X196" s="10" t="e">
        <f>VLOOKUP(RIGHT(LEFT(A196,5),1),'JAN_変換'!$C$2:$D$11,2,FALSE)</f>
        <v>#N/A</v>
      </c>
      <c r="Y196" s="10" t="e">
        <f>VLOOKUP(RIGHT(LEFT(A196,6),1),'JAN_変換'!$C$2:$D$11,2,FALSE)</f>
        <v>#N/A</v>
      </c>
      <c r="Z196" s="10" t="e">
        <f>VLOOKUP(RIGHT(LEFT(A196,7),1),'JAN_変換'!$C$2:$D$11,2,FALSE)</f>
        <v>#N/A</v>
      </c>
      <c r="AA196" s="10" t="e">
        <f>VLOOKUP(RIGHT(LEFT(A196,8),1),'JAN_変換'!$C$2:$D$11,2,FALSE)</f>
        <v>#N/A</v>
      </c>
      <c r="AC196" s="3" t="e">
        <f t="shared" si="45"/>
        <v>#N/A</v>
      </c>
      <c r="AD196" s="3" t="e">
        <f t="shared" si="46"/>
        <v>#VALUE!</v>
      </c>
    </row>
    <row r="197" spans="1:30" ht="24" customHeight="1">
      <c r="A197" s="13"/>
      <c r="B197" s="26">
        <f>IF(A197="","",AC197)</f>
      </c>
      <c r="C197" s="27">
        <f t="shared" si="47"/>
      </c>
      <c r="D197" s="22">
        <f>IF(A197="","",VLOOKUP(A197,JAN8_DB!$A:$H,2,FALSE))</f>
      </c>
      <c r="E197" s="22">
        <f>IF(A197="","",VLOOKUP(A197,JAN8_DB!$A:$H,3,FALSE))</f>
      </c>
      <c r="F197" s="21">
        <f>IF(A197="","",VLOOKUP(A197,JAN8_DB!$A:$H,4,FALSE))</f>
      </c>
      <c r="G197" s="21">
        <f>IF(A197="","",VLOOKUP(A197,JAN8_DB!$A:$H,5,FALSE))</f>
      </c>
      <c r="H197" s="21">
        <f>IF(A197="","",VLOOKUP(A197,JAN8_DB!$A:$H,6,FALSE))</f>
      </c>
      <c r="I197" s="21">
        <f>IF(A197="","",VLOOKUP(A197,JAN8_DB!$A:$H,7,FALSE))</f>
      </c>
      <c r="J197" s="14">
        <f>IF(A197="","",IF(VLOOKUP(A197,JAN8_DB!$A:$H,8,FALSE)=0,"",VLOOKUP(A197,JAN8_DB!$A:$H,8,FALSE)))</f>
      </c>
      <c r="L197" s="3">
        <f t="shared" si="33"/>
      </c>
      <c r="M197" s="3">
        <f t="shared" si="34"/>
      </c>
      <c r="N197" s="3">
        <f t="shared" si="35"/>
      </c>
      <c r="O197" s="3">
        <f t="shared" si="36"/>
      </c>
      <c r="P197" s="3">
        <f t="shared" si="37"/>
      </c>
      <c r="Q197" s="3">
        <f t="shared" si="38"/>
      </c>
      <c r="R197" s="3">
        <f t="shared" si="39"/>
      </c>
      <c r="S197" s="3">
        <f t="shared" si="40"/>
      </c>
      <c r="T197" s="3">
        <f t="shared" si="41"/>
      </c>
      <c r="U197" s="3">
        <f t="shared" si="42"/>
      </c>
      <c r="V197" s="3">
        <f t="shared" si="43"/>
      </c>
      <c r="W197" s="10">
        <f t="shared" si="44"/>
      </c>
      <c r="X197" s="10" t="e">
        <f>VLOOKUP(RIGHT(LEFT(A197,5),1),'JAN_変換'!$C$2:$D$11,2,FALSE)</f>
        <v>#N/A</v>
      </c>
      <c r="Y197" s="10" t="e">
        <f>VLOOKUP(RIGHT(LEFT(A197,6),1),'JAN_変換'!$C$2:$D$11,2,FALSE)</f>
        <v>#N/A</v>
      </c>
      <c r="Z197" s="10" t="e">
        <f>VLOOKUP(RIGHT(LEFT(A197,7),1),'JAN_変換'!$C$2:$D$11,2,FALSE)</f>
        <v>#N/A</v>
      </c>
      <c r="AA197" s="10" t="e">
        <f>VLOOKUP(RIGHT(LEFT(A197,8),1),'JAN_変換'!$C$2:$D$11,2,FALSE)</f>
        <v>#N/A</v>
      </c>
      <c r="AC197" s="3" t="e">
        <f t="shared" si="45"/>
        <v>#N/A</v>
      </c>
      <c r="AD197" s="3" t="e">
        <f t="shared" si="46"/>
        <v>#VALUE!</v>
      </c>
    </row>
    <row r="198" spans="1:30" ht="24" customHeight="1">
      <c r="A198" s="13"/>
      <c r="B198" s="26">
        <f>IF(A198="","",AC198)</f>
      </c>
      <c r="C198" s="27">
        <f t="shared" si="47"/>
      </c>
      <c r="D198" s="22">
        <f>IF(A198="","",VLOOKUP(A198,JAN8_DB!$A:$H,2,FALSE))</f>
      </c>
      <c r="E198" s="22">
        <f>IF(A198="","",VLOOKUP(A198,JAN8_DB!$A:$H,3,FALSE))</f>
      </c>
      <c r="F198" s="21">
        <f>IF(A198="","",VLOOKUP(A198,JAN8_DB!$A:$H,4,FALSE))</f>
      </c>
      <c r="G198" s="21">
        <f>IF(A198="","",VLOOKUP(A198,JAN8_DB!$A:$H,5,FALSE))</f>
      </c>
      <c r="H198" s="21">
        <f>IF(A198="","",VLOOKUP(A198,JAN8_DB!$A:$H,6,FALSE))</f>
      </c>
      <c r="I198" s="21">
        <f>IF(A198="","",VLOOKUP(A198,JAN8_DB!$A:$H,7,FALSE))</f>
      </c>
      <c r="J198" s="14">
        <f>IF(A198="","",IF(VLOOKUP(A198,JAN8_DB!$A:$H,8,FALSE)=0,"",VLOOKUP(A198,JAN8_DB!$A:$H,8,FALSE)))</f>
      </c>
      <c r="L198" s="3">
        <f aca="true" t="shared" si="48" ref="L198:L220">LEFT(A198,1)</f>
      </c>
      <c r="M198" s="3">
        <f aca="true" t="shared" si="49" ref="M198:M220">RIGHT(LEFT(A198,2),1)</f>
      </c>
      <c r="N198" s="3">
        <f aca="true" t="shared" si="50" ref="N198:N220">RIGHT(LEFT(A198,3),1)</f>
      </c>
      <c r="O198" s="3">
        <f aca="true" t="shared" si="51" ref="O198:O220">RIGHT(LEFT(A198,4),1)</f>
      </c>
      <c r="P198" s="3">
        <f aca="true" t="shared" si="52" ref="P198:P220">RIGHT(LEFT(A198,5),1)</f>
      </c>
      <c r="Q198" s="3">
        <f aca="true" t="shared" si="53" ref="Q198:Q220">RIGHT(LEFT(A198,6),1)</f>
      </c>
      <c r="R198" s="3">
        <f aca="true" t="shared" si="54" ref="R198:R220">RIGHT(LEFT(A198,7),1)</f>
      </c>
      <c r="S198" s="3">
        <f aca="true" t="shared" si="55" ref="S198:S220">RIGHT(LEFT(A198,8),1)</f>
      </c>
      <c r="T198" s="3">
        <f aca="true" t="shared" si="56" ref="T198:T220">LEFT(A198,1)</f>
      </c>
      <c r="U198" s="3">
        <f aca="true" t="shared" si="57" ref="U198:U220">RIGHT(LEFT(A198,2),1)</f>
      </c>
      <c r="V198" s="3">
        <f aca="true" t="shared" si="58" ref="V198:V220">RIGHT(LEFT(A198,3),1)</f>
      </c>
      <c r="W198" s="10">
        <f aca="true" t="shared" si="59" ref="W198:W220">RIGHT(LEFT(A198,4),1)</f>
      </c>
      <c r="X198" s="10" t="e">
        <f>VLOOKUP(RIGHT(LEFT(A198,5),1),'JAN_変換'!$C$2:$D$11,2,FALSE)</f>
        <v>#N/A</v>
      </c>
      <c r="Y198" s="10" t="e">
        <f>VLOOKUP(RIGHT(LEFT(A198,6),1),'JAN_変換'!$C$2:$D$11,2,FALSE)</f>
        <v>#N/A</v>
      </c>
      <c r="Z198" s="10" t="e">
        <f>VLOOKUP(RIGHT(LEFT(A198,7),1),'JAN_変換'!$C$2:$D$11,2,FALSE)</f>
        <v>#N/A</v>
      </c>
      <c r="AA198" s="10" t="e">
        <f>VLOOKUP(RIGHT(LEFT(A198,8),1),'JAN_変換'!$C$2:$D$11,2,FALSE)</f>
        <v>#N/A</v>
      </c>
      <c r="AC198" s="3" t="e">
        <f aca="true" t="shared" si="60" ref="AC198:AC220">CONCATENATE("(",T198,U198,V198,W198,"|",X198,Y198,Z198,AA198,")")</f>
        <v>#N/A</v>
      </c>
      <c r="AD198" s="3" t="e">
        <f aca="true" t="shared" si="61" ref="AD198:AD220">RIGHT(IF((10-MOD((L198+N198+P198+R198)*3+M198+O198+Q198,10))=10,0,10-MOD((L198+N198+P198+R198)*3+M198+O198+Q198,10)),1)</f>
        <v>#VALUE!</v>
      </c>
    </row>
    <row r="199" spans="1:30" ht="24" customHeight="1">
      <c r="A199" s="13"/>
      <c r="B199" s="26">
        <f>IF(A199="","",AC199)</f>
      </c>
      <c r="C199" s="27">
        <f t="shared" si="47"/>
      </c>
      <c r="D199" s="22">
        <f>IF(A199="","",VLOOKUP(A199,JAN8_DB!$A:$H,2,FALSE))</f>
      </c>
      <c r="E199" s="22">
        <f>IF(A199="","",VLOOKUP(A199,JAN8_DB!$A:$H,3,FALSE))</f>
      </c>
      <c r="F199" s="21">
        <f>IF(A199="","",VLOOKUP(A199,JAN8_DB!$A:$H,4,FALSE))</f>
      </c>
      <c r="G199" s="21">
        <f>IF(A199="","",VLOOKUP(A199,JAN8_DB!$A:$H,5,FALSE))</f>
      </c>
      <c r="H199" s="21">
        <f>IF(A199="","",VLOOKUP(A199,JAN8_DB!$A:$H,6,FALSE))</f>
      </c>
      <c r="I199" s="21">
        <f>IF(A199="","",VLOOKUP(A199,JAN8_DB!$A:$H,7,FALSE))</f>
      </c>
      <c r="J199" s="14">
        <f>IF(A199="","",IF(VLOOKUP(A199,JAN8_DB!$A:$H,8,FALSE)=0,"",VLOOKUP(A199,JAN8_DB!$A:$H,8,FALSE)))</f>
      </c>
      <c r="L199" s="3">
        <f t="shared" si="48"/>
      </c>
      <c r="M199" s="3">
        <f t="shared" si="49"/>
      </c>
      <c r="N199" s="3">
        <f t="shared" si="50"/>
      </c>
      <c r="O199" s="3">
        <f t="shared" si="51"/>
      </c>
      <c r="P199" s="3">
        <f t="shared" si="52"/>
      </c>
      <c r="Q199" s="3">
        <f t="shared" si="53"/>
      </c>
      <c r="R199" s="3">
        <f t="shared" si="54"/>
      </c>
      <c r="S199" s="3">
        <f t="shared" si="55"/>
      </c>
      <c r="T199" s="3">
        <f t="shared" si="56"/>
      </c>
      <c r="U199" s="3">
        <f t="shared" si="57"/>
      </c>
      <c r="V199" s="3">
        <f t="shared" si="58"/>
      </c>
      <c r="W199" s="10">
        <f t="shared" si="59"/>
      </c>
      <c r="X199" s="10" t="e">
        <f>VLOOKUP(RIGHT(LEFT(A199,5),1),'JAN_変換'!$C$2:$D$11,2,FALSE)</f>
        <v>#N/A</v>
      </c>
      <c r="Y199" s="10" t="e">
        <f>VLOOKUP(RIGHT(LEFT(A199,6),1),'JAN_変換'!$C$2:$D$11,2,FALSE)</f>
        <v>#N/A</v>
      </c>
      <c r="Z199" s="10" t="e">
        <f>VLOOKUP(RIGHT(LEFT(A199,7),1),'JAN_変換'!$C$2:$D$11,2,FALSE)</f>
        <v>#N/A</v>
      </c>
      <c r="AA199" s="10" t="e">
        <f>VLOOKUP(RIGHT(LEFT(A199,8),1),'JAN_変換'!$C$2:$D$11,2,FALSE)</f>
        <v>#N/A</v>
      </c>
      <c r="AC199" s="3" t="e">
        <f t="shared" si="60"/>
        <v>#N/A</v>
      </c>
      <c r="AD199" s="3" t="e">
        <f t="shared" si="61"/>
        <v>#VALUE!</v>
      </c>
    </row>
    <row r="200" spans="1:30" ht="24" customHeight="1">
      <c r="A200" s="13"/>
      <c r="B200" s="26">
        <f>IF(A200="","",AC200)</f>
      </c>
      <c r="C200" s="27">
        <f t="shared" si="47"/>
      </c>
      <c r="D200" s="22">
        <f>IF(A200="","",VLOOKUP(A200,JAN8_DB!$A:$H,2,FALSE))</f>
      </c>
      <c r="E200" s="22">
        <f>IF(A200="","",VLOOKUP(A200,JAN8_DB!$A:$H,3,FALSE))</f>
      </c>
      <c r="F200" s="21">
        <f>IF(A200="","",VLOOKUP(A200,JAN8_DB!$A:$H,4,FALSE))</f>
      </c>
      <c r="G200" s="21">
        <f>IF(A200="","",VLOOKUP(A200,JAN8_DB!$A:$H,5,FALSE))</f>
      </c>
      <c r="H200" s="21">
        <f>IF(A200="","",VLOOKUP(A200,JAN8_DB!$A:$H,6,FALSE))</f>
      </c>
      <c r="I200" s="21">
        <f>IF(A200="","",VLOOKUP(A200,JAN8_DB!$A:$H,7,FALSE))</f>
      </c>
      <c r="J200" s="14">
        <f>IF(A200="","",IF(VLOOKUP(A200,JAN8_DB!$A:$H,8,FALSE)=0,"",VLOOKUP(A200,JAN8_DB!$A:$H,8,FALSE)))</f>
      </c>
      <c r="L200" s="3">
        <f t="shared" si="48"/>
      </c>
      <c r="M200" s="3">
        <f t="shared" si="49"/>
      </c>
      <c r="N200" s="3">
        <f t="shared" si="50"/>
      </c>
      <c r="O200" s="3">
        <f t="shared" si="51"/>
      </c>
      <c r="P200" s="3">
        <f t="shared" si="52"/>
      </c>
      <c r="Q200" s="3">
        <f t="shared" si="53"/>
      </c>
      <c r="R200" s="3">
        <f t="shared" si="54"/>
      </c>
      <c r="S200" s="3">
        <f t="shared" si="55"/>
      </c>
      <c r="T200" s="3">
        <f t="shared" si="56"/>
      </c>
      <c r="U200" s="3">
        <f t="shared" si="57"/>
      </c>
      <c r="V200" s="3">
        <f t="shared" si="58"/>
      </c>
      <c r="W200" s="10">
        <f t="shared" si="59"/>
      </c>
      <c r="X200" s="10" t="e">
        <f>VLOOKUP(RIGHT(LEFT(A200,5),1),'JAN_変換'!$C$2:$D$11,2,FALSE)</f>
        <v>#N/A</v>
      </c>
      <c r="Y200" s="10" t="e">
        <f>VLOOKUP(RIGHT(LEFT(A200,6),1),'JAN_変換'!$C$2:$D$11,2,FALSE)</f>
        <v>#N/A</v>
      </c>
      <c r="Z200" s="10" t="e">
        <f>VLOOKUP(RIGHT(LEFT(A200,7),1),'JAN_変換'!$C$2:$D$11,2,FALSE)</f>
        <v>#N/A</v>
      </c>
      <c r="AA200" s="10" t="e">
        <f>VLOOKUP(RIGHT(LEFT(A200,8),1),'JAN_変換'!$C$2:$D$11,2,FALSE)</f>
        <v>#N/A</v>
      </c>
      <c r="AC200" s="3" t="e">
        <f t="shared" si="60"/>
        <v>#N/A</v>
      </c>
      <c r="AD200" s="3" t="e">
        <f t="shared" si="61"/>
        <v>#VALUE!</v>
      </c>
    </row>
    <row r="201" spans="1:30" ht="24" customHeight="1">
      <c r="A201" s="13"/>
      <c r="B201" s="26">
        <f>IF(A201="","",AC201)</f>
      </c>
      <c r="C201" s="27">
        <f t="shared" si="47"/>
      </c>
      <c r="D201" s="22">
        <f>IF(A201="","",VLOOKUP(A201,JAN8_DB!$A:$H,2,FALSE))</f>
      </c>
      <c r="E201" s="22">
        <f>IF(A201="","",VLOOKUP(A201,JAN8_DB!$A:$H,3,FALSE))</f>
      </c>
      <c r="F201" s="21">
        <f>IF(A201="","",VLOOKUP(A201,JAN8_DB!$A:$H,4,FALSE))</f>
      </c>
      <c r="G201" s="21">
        <f>IF(A201="","",VLOOKUP(A201,JAN8_DB!$A:$H,5,FALSE))</f>
      </c>
      <c r="H201" s="21">
        <f>IF(A201="","",VLOOKUP(A201,JAN8_DB!$A:$H,6,FALSE))</f>
      </c>
      <c r="I201" s="21">
        <f>IF(A201="","",VLOOKUP(A201,JAN8_DB!$A:$H,7,FALSE))</f>
      </c>
      <c r="J201" s="14">
        <f>IF(A201="","",IF(VLOOKUP(A201,JAN8_DB!$A:$H,8,FALSE)=0,"",VLOOKUP(A201,JAN8_DB!$A:$H,8,FALSE)))</f>
      </c>
      <c r="L201" s="3">
        <f t="shared" si="48"/>
      </c>
      <c r="M201" s="3">
        <f t="shared" si="49"/>
      </c>
      <c r="N201" s="3">
        <f t="shared" si="50"/>
      </c>
      <c r="O201" s="3">
        <f t="shared" si="51"/>
      </c>
      <c r="P201" s="3">
        <f t="shared" si="52"/>
      </c>
      <c r="Q201" s="3">
        <f t="shared" si="53"/>
      </c>
      <c r="R201" s="3">
        <f t="shared" si="54"/>
      </c>
      <c r="S201" s="3">
        <f t="shared" si="55"/>
      </c>
      <c r="T201" s="3">
        <f t="shared" si="56"/>
      </c>
      <c r="U201" s="3">
        <f t="shared" si="57"/>
      </c>
      <c r="V201" s="3">
        <f t="shared" si="58"/>
      </c>
      <c r="W201" s="10">
        <f t="shared" si="59"/>
      </c>
      <c r="X201" s="10" t="e">
        <f>VLOOKUP(RIGHT(LEFT(A201,5),1),'JAN_変換'!$C$2:$D$11,2,FALSE)</f>
        <v>#N/A</v>
      </c>
      <c r="Y201" s="10" t="e">
        <f>VLOOKUP(RIGHT(LEFT(A201,6),1),'JAN_変換'!$C$2:$D$11,2,FALSE)</f>
        <v>#N/A</v>
      </c>
      <c r="Z201" s="10" t="e">
        <f>VLOOKUP(RIGHT(LEFT(A201,7),1),'JAN_変換'!$C$2:$D$11,2,FALSE)</f>
        <v>#N/A</v>
      </c>
      <c r="AA201" s="10" t="e">
        <f>VLOOKUP(RIGHT(LEFT(A201,8),1),'JAN_変換'!$C$2:$D$11,2,FALSE)</f>
        <v>#N/A</v>
      </c>
      <c r="AC201" s="3" t="e">
        <f t="shared" si="60"/>
        <v>#N/A</v>
      </c>
      <c r="AD201" s="3" t="e">
        <f t="shared" si="61"/>
        <v>#VALUE!</v>
      </c>
    </row>
    <row r="202" spans="1:30" ht="24" customHeight="1">
      <c r="A202" s="13"/>
      <c r="B202" s="26">
        <f>IF(A202="","",AC202)</f>
      </c>
      <c r="C202" s="27">
        <f aca="true" t="shared" si="62" ref="C202:C220">IF(A202="","",IF(S202=AD202,"-",AD202))</f>
      </c>
      <c r="D202" s="22">
        <f>IF(A202="","",VLOOKUP(A202,JAN8_DB!$A:$H,2,FALSE))</f>
      </c>
      <c r="E202" s="22">
        <f>IF(A202="","",VLOOKUP(A202,JAN8_DB!$A:$H,3,FALSE))</f>
      </c>
      <c r="F202" s="21">
        <f>IF(A202="","",VLOOKUP(A202,JAN8_DB!$A:$H,4,FALSE))</f>
      </c>
      <c r="G202" s="21">
        <f>IF(A202="","",VLOOKUP(A202,JAN8_DB!$A:$H,5,FALSE))</f>
      </c>
      <c r="H202" s="21">
        <f>IF(A202="","",VLOOKUP(A202,JAN8_DB!$A:$H,6,FALSE))</f>
      </c>
      <c r="I202" s="21">
        <f>IF(A202="","",VLOOKUP(A202,JAN8_DB!$A:$H,7,FALSE))</f>
      </c>
      <c r="J202" s="14">
        <f>IF(A202="","",IF(VLOOKUP(A202,JAN8_DB!$A:$H,8,FALSE)=0,"",VLOOKUP(A202,JAN8_DB!$A:$H,8,FALSE)))</f>
      </c>
      <c r="L202" s="3">
        <f t="shared" si="48"/>
      </c>
      <c r="M202" s="3">
        <f t="shared" si="49"/>
      </c>
      <c r="N202" s="3">
        <f t="shared" si="50"/>
      </c>
      <c r="O202" s="3">
        <f t="shared" si="51"/>
      </c>
      <c r="P202" s="3">
        <f t="shared" si="52"/>
      </c>
      <c r="Q202" s="3">
        <f t="shared" si="53"/>
      </c>
      <c r="R202" s="3">
        <f t="shared" si="54"/>
      </c>
      <c r="S202" s="3">
        <f t="shared" si="55"/>
      </c>
      <c r="T202" s="3">
        <f t="shared" si="56"/>
      </c>
      <c r="U202" s="3">
        <f t="shared" si="57"/>
      </c>
      <c r="V202" s="3">
        <f t="shared" si="58"/>
      </c>
      <c r="W202" s="10">
        <f t="shared" si="59"/>
      </c>
      <c r="X202" s="10" t="e">
        <f>VLOOKUP(RIGHT(LEFT(A202,5),1),'JAN_変換'!$C$2:$D$11,2,FALSE)</f>
        <v>#N/A</v>
      </c>
      <c r="Y202" s="10" t="e">
        <f>VLOOKUP(RIGHT(LEFT(A202,6),1),'JAN_変換'!$C$2:$D$11,2,FALSE)</f>
        <v>#N/A</v>
      </c>
      <c r="Z202" s="10" t="e">
        <f>VLOOKUP(RIGHT(LEFT(A202,7),1),'JAN_変換'!$C$2:$D$11,2,FALSE)</f>
        <v>#N/A</v>
      </c>
      <c r="AA202" s="10" t="e">
        <f>VLOOKUP(RIGHT(LEFT(A202,8),1),'JAN_変換'!$C$2:$D$11,2,FALSE)</f>
        <v>#N/A</v>
      </c>
      <c r="AC202" s="3" t="e">
        <f t="shared" si="60"/>
        <v>#N/A</v>
      </c>
      <c r="AD202" s="3" t="e">
        <f t="shared" si="61"/>
        <v>#VALUE!</v>
      </c>
    </row>
    <row r="203" spans="1:30" ht="24" customHeight="1">
      <c r="A203" s="13"/>
      <c r="B203" s="26">
        <f>IF(A203="","",AC203)</f>
      </c>
      <c r="C203" s="27">
        <f t="shared" si="62"/>
      </c>
      <c r="D203" s="22">
        <f>IF(A203="","",VLOOKUP(A203,JAN8_DB!$A:$H,2,FALSE))</f>
      </c>
      <c r="E203" s="22">
        <f>IF(A203="","",VLOOKUP(A203,JAN8_DB!$A:$H,3,FALSE))</f>
      </c>
      <c r="F203" s="21">
        <f>IF(A203="","",VLOOKUP(A203,JAN8_DB!$A:$H,4,FALSE))</f>
      </c>
      <c r="G203" s="21">
        <f>IF(A203="","",VLOOKUP(A203,JAN8_DB!$A:$H,5,FALSE))</f>
      </c>
      <c r="H203" s="21">
        <f>IF(A203="","",VLOOKUP(A203,JAN8_DB!$A:$H,6,FALSE))</f>
      </c>
      <c r="I203" s="21">
        <f>IF(A203="","",VLOOKUP(A203,JAN8_DB!$A:$H,7,FALSE))</f>
      </c>
      <c r="J203" s="14">
        <f>IF(A203="","",IF(VLOOKUP(A203,JAN8_DB!$A:$H,8,FALSE)=0,"",VLOOKUP(A203,JAN8_DB!$A:$H,8,FALSE)))</f>
      </c>
      <c r="L203" s="3">
        <f t="shared" si="48"/>
      </c>
      <c r="M203" s="3">
        <f t="shared" si="49"/>
      </c>
      <c r="N203" s="3">
        <f t="shared" si="50"/>
      </c>
      <c r="O203" s="3">
        <f t="shared" si="51"/>
      </c>
      <c r="P203" s="3">
        <f t="shared" si="52"/>
      </c>
      <c r="Q203" s="3">
        <f t="shared" si="53"/>
      </c>
      <c r="R203" s="3">
        <f t="shared" si="54"/>
      </c>
      <c r="S203" s="3">
        <f t="shared" si="55"/>
      </c>
      <c r="T203" s="3">
        <f t="shared" si="56"/>
      </c>
      <c r="U203" s="3">
        <f t="shared" si="57"/>
      </c>
      <c r="V203" s="3">
        <f t="shared" si="58"/>
      </c>
      <c r="W203" s="10">
        <f t="shared" si="59"/>
      </c>
      <c r="X203" s="10" t="e">
        <f>VLOOKUP(RIGHT(LEFT(A203,5),1),'JAN_変換'!$C$2:$D$11,2,FALSE)</f>
        <v>#N/A</v>
      </c>
      <c r="Y203" s="10" t="e">
        <f>VLOOKUP(RIGHT(LEFT(A203,6),1),'JAN_変換'!$C$2:$D$11,2,FALSE)</f>
        <v>#N/A</v>
      </c>
      <c r="Z203" s="10" t="e">
        <f>VLOOKUP(RIGHT(LEFT(A203,7),1),'JAN_変換'!$C$2:$D$11,2,FALSE)</f>
        <v>#N/A</v>
      </c>
      <c r="AA203" s="10" t="e">
        <f>VLOOKUP(RIGHT(LEFT(A203,8),1),'JAN_変換'!$C$2:$D$11,2,FALSE)</f>
        <v>#N/A</v>
      </c>
      <c r="AC203" s="3" t="e">
        <f t="shared" si="60"/>
        <v>#N/A</v>
      </c>
      <c r="AD203" s="3" t="e">
        <f t="shared" si="61"/>
        <v>#VALUE!</v>
      </c>
    </row>
    <row r="204" spans="1:30" ht="24" customHeight="1">
      <c r="A204" s="13"/>
      <c r="B204" s="26">
        <f>IF(A204="","",AC204)</f>
      </c>
      <c r="C204" s="27">
        <f t="shared" si="62"/>
      </c>
      <c r="D204" s="22">
        <f>IF(A204="","",VLOOKUP(A204,JAN8_DB!$A:$H,2,FALSE))</f>
      </c>
      <c r="E204" s="22">
        <f>IF(A204="","",VLOOKUP(A204,JAN8_DB!$A:$H,3,FALSE))</f>
      </c>
      <c r="F204" s="21">
        <f>IF(A204="","",VLOOKUP(A204,JAN8_DB!$A:$H,4,FALSE))</f>
      </c>
      <c r="G204" s="21">
        <f>IF(A204="","",VLOOKUP(A204,JAN8_DB!$A:$H,5,FALSE))</f>
      </c>
      <c r="H204" s="21">
        <f>IF(A204="","",VLOOKUP(A204,JAN8_DB!$A:$H,6,FALSE))</f>
      </c>
      <c r="I204" s="21">
        <f>IF(A204="","",VLOOKUP(A204,JAN8_DB!$A:$H,7,FALSE))</f>
      </c>
      <c r="J204" s="14">
        <f>IF(A204="","",IF(VLOOKUP(A204,JAN8_DB!$A:$H,8,FALSE)=0,"",VLOOKUP(A204,JAN8_DB!$A:$H,8,FALSE)))</f>
      </c>
      <c r="L204" s="3">
        <f t="shared" si="48"/>
      </c>
      <c r="M204" s="3">
        <f t="shared" si="49"/>
      </c>
      <c r="N204" s="3">
        <f t="shared" si="50"/>
      </c>
      <c r="O204" s="3">
        <f t="shared" si="51"/>
      </c>
      <c r="P204" s="3">
        <f t="shared" si="52"/>
      </c>
      <c r="Q204" s="3">
        <f t="shared" si="53"/>
      </c>
      <c r="R204" s="3">
        <f t="shared" si="54"/>
      </c>
      <c r="S204" s="3">
        <f t="shared" si="55"/>
      </c>
      <c r="T204" s="3">
        <f t="shared" si="56"/>
      </c>
      <c r="U204" s="3">
        <f t="shared" si="57"/>
      </c>
      <c r="V204" s="3">
        <f t="shared" si="58"/>
      </c>
      <c r="W204" s="10">
        <f t="shared" si="59"/>
      </c>
      <c r="X204" s="10" t="e">
        <f>VLOOKUP(RIGHT(LEFT(A204,5),1),'JAN_変換'!$C$2:$D$11,2,FALSE)</f>
        <v>#N/A</v>
      </c>
      <c r="Y204" s="10" t="e">
        <f>VLOOKUP(RIGHT(LEFT(A204,6),1),'JAN_変換'!$C$2:$D$11,2,FALSE)</f>
        <v>#N/A</v>
      </c>
      <c r="Z204" s="10" t="e">
        <f>VLOOKUP(RIGHT(LEFT(A204,7),1),'JAN_変換'!$C$2:$D$11,2,FALSE)</f>
        <v>#N/A</v>
      </c>
      <c r="AA204" s="10" t="e">
        <f>VLOOKUP(RIGHT(LEFT(A204,8),1),'JAN_変換'!$C$2:$D$11,2,FALSE)</f>
        <v>#N/A</v>
      </c>
      <c r="AC204" s="3" t="e">
        <f t="shared" si="60"/>
        <v>#N/A</v>
      </c>
      <c r="AD204" s="3" t="e">
        <f t="shared" si="61"/>
        <v>#VALUE!</v>
      </c>
    </row>
    <row r="205" spans="1:30" ht="24" customHeight="1">
      <c r="A205" s="13"/>
      <c r="B205" s="26">
        <f>IF(A205="","",AC205)</f>
      </c>
      <c r="C205" s="27">
        <f t="shared" si="62"/>
      </c>
      <c r="D205" s="22">
        <f>IF(A205="","",VLOOKUP(A205,JAN8_DB!$A:$H,2,FALSE))</f>
      </c>
      <c r="E205" s="22">
        <f>IF(A205="","",VLOOKUP(A205,JAN8_DB!$A:$H,3,FALSE))</f>
      </c>
      <c r="F205" s="21">
        <f>IF(A205="","",VLOOKUP(A205,JAN8_DB!$A:$H,4,FALSE))</f>
      </c>
      <c r="G205" s="21">
        <f>IF(A205="","",VLOOKUP(A205,JAN8_DB!$A:$H,5,FALSE))</f>
      </c>
      <c r="H205" s="21">
        <f>IF(A205="","",VLOOKUP(A205,JAN8_DB!$A:$H,6,FALSE))</f>
      </c>
      <c r="I205" s="21">
        <f>IF(A205="","",VLOOKUP(A205,JAN8_DB!$A:$H,7,FALSE))</f>
      </c>
      <c r="J205" s="14">
        <f>IF(A205="","",IF(VLOOKUP(A205,JAN8_DB!$A:$H,8,FALSE)=0,"",VLOOKUP(A205,JAN8_DB!$A:$H,8,FALSE)))</f>
      </c>
      <c r="L205" s="3">
        <f t="shared" si="48"/>
      </c>
      <c r="M205" s="3">
        <f t="shared" si="49"/>
      </c>
      <c r="N205" s="3">
        <f t="shared" si="50"/>
      </c>
      <c r="O205" s="3">
        <f t="shared" si="51"/>
      </c>
      <c r="P205" s="3">
        <f t="shared" si="52"/>
      </c>
      <c r="Q205" s="3">
        <f t="shared" si="53"/>
      </c>
      <c r="R205" s="3">
        <f t="shared" si="54"/>
      </c>
      <c r="S205" s="3">
        <f t="shared" si="55"/>
      </c>
      <c r="T205" s="3">
        <f t="shared" si="56"/>
      </c>
      <c r="U205" s="3">
        <f t="shared" si="57"/>
      </c>
      <c r="V205" s="3">
        <f t="shared" si="58"/>
      </c>
      <c r="W205" s="10">
        <f t="shared" si="59"/>
      </c>
      <c r="X205" s="10" t="e">
        <f>VLOOKUP(RIGHT(LEFT(A205,5),1),'JAN_変換'!$C$2:$D$11,2,FALSE)</f>
        <v>#N/A</v>
      </c>
      <c r="Y205" s="10" t="e">
        <f>VLOOKUP(RIGHT(LEFT(A205,6),1),'JAN_変換'!$C$2:$D$11,2,FALSE)</f>
        <v>#N/A</v>
      </c>
      <c r="Z205" s="10" t="e">
        <f>VLOOKUP(RIGHT(LEFT(A205,7),1),'JAN_変換'!$C$2:$D$11,2,FALSE)</f>
        <v>#N/A</v>
      </c>
      <c r="AA205" s="10" t="e">
        <f>VLOOKUP(RIGHT(LEFT(A205,8),1),'JAN_変換'!$C$2:$D$11,2,FALSE)</f>
        <v>#N/A</v>
      </c>
      <c r="AC205" s="3" t="e">
        <f t="shared" si="60"/>
        <v>#N/A</v>
      </c>
      <c r="AD205" s="3" t="e">
        <f t="shared" si="61"/>
        <v>#VALUE!</v>
      </c>
    </row>
    <row r="206" spans="1:30" ht="24" customHeight="1">
      <c r="A206" s="13"/>
      <c r="B206" s="26">
        <f>IF(A206="","",AC206)</f>
      </c>
      <c r="C206" s="27">
        <f t="shared" si="62"/>
      </c>
      <c r="D206" s="22">
        <f>IF(A206="","",VLOOKUP(A206,JAN8_DB!$A:$H,2,FALSE))</f>
      </c>
      <c r="E206" s="22">
        <f>IF(A206="","",VLOOKUP(A206,JAN8_DB!$A:$H,3,FALSE))</f>
      </c>
      <c r="F206" s="21">
        <f>IF(A206="","",VLOOKUP(A206,JAN8_DB!$A:$H,4,FALSE))</f>
      </c>
      <c r="G206" s="21">
        <f>IF(A206="","",VLOOKUP(A206,JAN8_DB!$A:$H,5,FALSE))</f>
      </c>
      <c r="H206" s="21">
        <f>IF(A206="","",VLOOKUP(A206,JAN8_DB!$A:$H,6,FALSE))</f>
      </c>
      <c r="I206" s="21">
        <f>IF(A206="","",VLOOKUP(A206,JAN8_DB!$A:$H,7,FALSE))</f>
      </c>
      <c r="J206" s="14">
        <f>IF(A206="","",IF(VLOOKUP(A206,JAN8_DB!$A:$H,8,FALSE)=0,"",VLOOKUP(A206,JAN8_DB!$A:$H,8,FALSE)))</f>
      </c>
      <c r="L206" s="3">
        <f t="shared" si="48"/>
      </c>
      <c r="M206" s="3">
        <f t="shared" si="49"/>
      </c>
      <c r="N206" s="3">
        <f t="shared" si="50"/>
      </c>
      <c r="O206" s="3">
        <f t="shared" si="51"/>
      </c>
      <c r="P206" s="3">
        <f t="shared" si="52"/>
      </c>
      <c r="Q206" s="3">
        <f t="shared" si="53"/>
      </c>
      <c r="R206" s="3">
        <f t="shared" si="54"/>
      </c>
      <c r="S206" s="3">
        <f t="shared" si="55"/>
      </c>
      <c r="T206" s="3">
        <f t="shared" si="56"/>
      </c>
      <c r="U206" s="3">
        <f t="shared" si="57"/>
      </c>
      <c r="V206" s="3">
        <f t="shared" si="58"/>
      </c>
      <c r="W206" s="10">
        <f t="shared" si="59"/>
      </c>
      <c r="X206" s="10" t="e">
        <f>VLOOKUP(RIGHT(LEFT(A206,5),1),'JAN_変換'!$C$2:$D$11,2,FALSE)</f>
        <v>#N/A</v>
      </c>
      <c r="Y206" s="10" t="e">
        <f>VLOOKUP(RIGHT(LEFT(A206,6),1),'JAN_変換'!$C$2:$D$11,2,FALSE)</f>
        <v>#N/A</v>
      </c>
      <c r="Z206" s="10" t="e">
        <f>VLOOKUP(RIGHT(LEFT(A206,7),1),'JAN_変換'!$C$2:$D$11,2,FALSE)</f>
        <v>#N/A</v>
      </c>
      <c r="AA206" s="10" t="e">
        <f>VLOOKUP(RIGHT(LEFT(A206,8),1),'JAN_変換'!$C$2:$D$11,2,FALSE)</f>
        <v>#N/A</v>
      </c>
      <c r="AC206" s="3" t="e">
        <f t="shared" si="60"/>
        <v>#N/A</v>
      </c>
      <c r="AD206" s="3" t="e">
        <f t="shared" si="61"/>
        <v>#VALUE!</v>
      </c>
    </row>
    <row r="207" spans="1:30" ht="24" customHeight="1">
      <c r="A207" s="13"/>
      <c r="B207" s="26">
        <f>IF(A207="","",AC207)</f>
      </c>
      <c r="C207" s="27">
        <f t="shared" si="62"/>
      </c>
      <c r="D207" s="22">
        <f>IF(A207="","",VLOOKUP(A207,JAN8_DB!$A:$H,2,FALSE))</f>
      </c>
      <c r="E207" s="22">
        <f>IF(A207="","",VLOOKUP(A207,JAN8_DB!$A:$H,3,FALSE))</f>
      </c>
      <c r="F207" s="21">
        <f>IF(A207="","",VLOOKUP(A207,JAN8_DB!$A:$H,4,FALSE))</f>
      </c>
      <c r="G207" s="21">
        <f>IF(A207="","",VLOOKUP(A207,JAN8_DB!$A:$H,5,FALSE))</f>
      </c>
      <c r="H207" s="21">
        <f>IF(A207="","",VLOOKUP(A207,JAN8_DB!$A:$H,6,FALSE))</f>
      </c>
      <c r="I207" s="21">
        <f>IF(A207="","",VLOOKUP(A207,JAN8_DB!$A:$H,7,FALSE))</f>
      </c>
      <c r="J207" s="14">
        <f>IF(A207="","",IF(VLOOKUP(A207,JAN8_DB!$A:$H,8,FALSE)=0,"",VLOOKUP(A207,JAN8_DB!$A:$H,8,FALSE)))</f>
      </c>
      <c r="L207" s="3">
        <f t="shared" si="48"/>
      </c>
      <c r="M207" s="3">
        <f t="shared" si="49"/>
      </c>
      <c r="N207" s="3">
        <f t="shared" si="50"/>
      </c>
      <c r="O207" s="3">
        <f t="shared" si="51"/>
      </c>
      <c r="P207" s="3">
        <f t="shared" si="52"/>
      </c>
      <c r="Q207" s="3">
        <f t="shared" si="53"/>
      </c>
      <c r="R207" s="3">
        <f t="shared" si="54"/>
      </c>
      <c r="S207" s="3">
        <f t="shared" si="55"/>
      </c>
      <c r="T207" s="3">
        <f t="shared" si="56"/>
      </c>
      <c r="U207" s="3">
        <f t="shared" si="57"/>
      </c>
      <c r="V207" s="3">
        <f t="shared" si="58"/>
      </c>
      <c r="W207" s="10">
        <f t="shared" si="59"/>
      </c>
      <c r="X207" s="10" t="e">
        <f>VLOOKUP(RIGHT(LEFT(A207,5),1),'JAN_変換'!$C$2:$D$11,2,FALSE)</f>
        <v>#N/A</v>
      </c>
      <c r="Y207" s="10" t="e">
        <f>VLOOKUP(RIGHT(LEFT(A207,6),1),'JAN_変換'!$C$2:$D$11,2,FALSE)</f>
        <v>#N/A</v>
      </c>
      <c r="Z207" s="10" t="e">
        <f>VLOOKUP(RIGHT(LEFT(A207,7),1),'JAN_変換'!$C$2:$D$11,2,FALSE)</f>
        <v>#N/A</v>
      </c>
      <c r="AA207" s="10" t="e">
        <f>VLOOKUP(RIGHT(LEFT(A207,8),1),'JAN_変換'!$C$2:$D$11,2,FALSE)</f>
        <v>#N/A</v>
      </c>
      <c r="AC207" s="3" t="e">
        <f t="shared" si="60"/>
        <v>#N/A</v>
      </c>
      <c r="AD207" s="3" t="e">
        <f t="shared" si="61"/>
        <v>#VALUE!</v>
      </c>
    </row>
    <row r="208" spans="1:30" ht="24" customHeight="1">
      <c r="A208" s="13"/>
      <c r="B208" s="26">
        <f>IF(A208="","",AC208)</f>
      </c>
      <c r="C208" s="27">
        <f t="shared" si="62"/>
      </c>
      <c r="D208" s="22">
        <f>IF(A208="","",VLOOKUP(A208,JAN8_DB!$A:$H,2,FALSE))</f>
      </c>
      <c r="E208" s="22">
        <f>IF(A208="","",VLOOKUP(A208,JAN8_DB!$A:$H,3,FALSE))</f>
      </c>
      <c r="F208" s="21">
        <f>IF(A208="","",VLOOKUP(A208,JAN8_DB!$A:$H,4,FALSE))</f>
      </c>
      <c r="G208" s="21">
        <f>IF(A208="","",VLOOKUP(A208,JAN8_DB!$A:$H,5,FALSE))</f>
      </c>
      <c r="H208" s="21">
        <f>IF(A208="","",VLOOKUP(A208,JAN8_DB!$A:$H,6,FALSE))</f>
      </c>
      <c r="I208" s="21">
        <f>IF(A208="","",VLOOKUP(A208,JAN8_DB!$A:$H,7,FALSE))</f>
      </c>
      <c r="J208" s="14">
        <f>IF(A208="","",IF(VLOOKUP(A208,JAN8_DB!$A:$H,8,FALSE)=0,"",VLOOKUP(A208,JAN8_DB!$A:$H,8,FALSE)))</f>
      </c>
      <c r="L208" s="3">
        <f t="shared" si="48"/>
      </c>
      <c r="M208" s="3">
        <f t="shared" si="49"/>
      </c>
      <c r="N208" s="3">
        <f t="shared" si="50"/>
      </c>
      <c r="O208" s="3">
        <f t="shared" si="51"/>
      </c>
      <c r="P208" s="3">
        <f t="shared" si="52"/>
      </c>
      <c r="Q208" s="3">
        <f t="shared" si="53"/>
      </c>
      <c r="R208" s="3">
        <f t="shared" si="54"/>
      </c>
      <c r="S208" s="3">
        <f t="shared" si="55"/>
      </c>
      <c r="T208" s="3">
        <f t="shared" si="56"/>
      </c>
      <c r="U208" s="3">
        <f t="shared" si="57"/>
      </c>
      <c r="V208" s="3">
        <f t="shared" si="58"/>
      </c>
      <c r="W208" s="10">
        <f t="shared" si="59"/>
      </c>
      <c r="X208" s="10" t="e">
        <f>VLOOKUP(RIGHT(LEFT(A208,5),1),'JAN_変換'!$C$2:$D$11,2,FALSE)</f>
        <v>#N/A</v>
      </c>
      <c r="Y208" s="10" t="e">
        <f>VLOOKUP(RIGHT(LEFT(A208,6),1),'JAN_変換'!$C$2:$D$11,2,FALSE)</f>
        <v>#N/A</v>
      </c>
      <c r="Z208" s="10" t="e">
        <f>VLOOKUP(RIGHT(LEFT(A208,7),1),'JAN_変換'!$C$2:$D$11,2,FALSE)</f>
        <v>#N/A</v>
      </c>
      <c r="AA208" s="10" t="e">
        <f>VLOOKUP(RIGHT(LEFT(A208,8),1),'JAN_変換'!$C$2:$D$11,2,FALSE)</f>
        <v>#N/A</v>
      </c>
      <c r="AC208" s="3" t="e">
        <f t="shared" si="60"/>
        <v>#N/A</v>
      </c>
      <c r="AD208" s="3" t="e">
        <f t="shared" si="61"/>
        <v>#VALUE!</v>
      </c>
    </row>
    <row r="209" spans="1:30" ht="24" customHeight="1">
      <c r="A209" s="13"/>
      <c r="B209" s="26">
        <f>IF(A209="","",AC209)</f>
      </c>
      <c r="C209" s="27">
        <f t="shared" si="62"/>
      </c>
      <c r="D209" s="22">
        <f>IF(A209="","",VLOOKUP(A209,JAN8_DB!$A:$H,2,FALSE))</f>
      </c>
      <c r="E209" s="22">
        <f>IF(A209="","",VLOOKUP(A209,JAN8_DB!$A:$H,3,FALSE))</f>
      </c>
      <c r="F209" s="21">
        <f>IF(A209="","",VLOOKUP(A209,JAN8_DB!$A:$H,4,FALSE))</f>
      </c>
      <c r="G209" s="21">
        <f>IF(A209="","",VLOOKUP(A209,JAN8_DB!$A:$H,5,FALSE))</f>
      </c>
      <c r="H209" s="21">
        <f>IF(A209="","",VLOOKUP(A209,JAN8_DB!$A:$H,6,FALSE))</f>
      </c>
      <c r="I209" s="21">
        <f>IF(A209="","",VLOOKUP(A209,JAN8_DB!$A:$H,7,FALSE))</f>
      </c>
      <c r="J209" s="14">
        <f>IF(A209="","",IF(VLOOKUP(A209,JAN8_DB!$A:$H,8,FALSE)=0,"",VLOOKUP(A209,JAN8_DB!$A:$H,8,FALSE)))</f>
      </c>
      <c r="L209" s="3">
        <f t="shared" si="48"/>
      </c>
      <c r="M209" s="3">
        <f t="shared" si="49"/>
      </c>
      <c r="N209" s="3">
        <f t="shared" si="50"/>
      </c>
      <c r="O209" s="3">
        <f t="shared" si="51"/>
      </c>
      <c r="P209" s="3">
        <f t="shared" si="52"/>
      </c>
      <c r="Q209" s="3">
        <f t="shared" si="53"/>
      </c>
      <c r="R209" s="3">
        <f t="shared" si="54"/>
      </c>
      <c r="S209" s="3">
        <f t="shared" si="55"/>
      </c>
      <c r="T209" s="3">
        <f t="shared" si="56"/>
      </c>
      <c r="U209" s="3">
        <f t="shared" si="57"/>
      </c>
      <c r="V209" s="3">
        <f t="shared" si="58"/>
      </c>
      <c r="W209" s="10">
        <f t="shared" si="59"/>
      </c>
      <c r="X209" s="10" t="e">
        <f>VLOOKUP(RIGHT(LEFT(A209,5),1),'JAN_変換'!$C$2:$D$11,2,FALSE)</f>
        <v>#N/A</v>
      </c>
      <c r="Y209" s="10" t="e">
        <f>VLOOKUP(RIGHT(LEFT(A209,6),1),'JAN_変換'!$C$2:$D$11,2,FALSE)</f>
        <v>#N/A</v>
      </c>
      <c r="Z209" s="10" t="e">
        <f>VLOOKUP(RIGHT(LEFT(A209,7),1),'JAN_変換'!$C$2:$D$11,2,FALSE)</f>
        <v>#N/A</v>
      </c>
      <c r="AA209" s="10" t="e">
        <f>VLOOKUP(RIGHT(LEFT(A209,8),1),'JAN_変換'!$C$2:$D$11,2,FALSE)</f>
        <v>#N/A</v>
      </c>
      <c r="AC209" s="3" t="e">
        <f t="shared" si="60"/>
        <v>#N/A</v>
      </c>
      <c r="AD209" s="3" t="e">
        <f t="shared" si="61"/>
        <v>#VALUE!</v>
      </c>
    </row>
    <row r="210" spans="1:30" ht="24" customHeight="1">
      <c r="A210" s="13"/>
      <c r="B210" s="26">
        <f>IF(A210="","",AC210)</f>
      </c>
      <c r="C210" s="27">
        <f t="shared" si="62"/>
      </c>
      <c r="D210" s="22">
        <f>IF(A210="","",VLOOKUP(A210,JAN8_DB!$A:$H,2,FALSE))</f>
      </c>
      <c r="E210" s="22">
        <f>IF(A210="","",VLOOKUP(A210,JAN8_DB!$A:$H,3,FALSE))</f>
      </c>
      <c r="F210" s="21">
        <f>IF(A210="","",VLOOKUP(A210,JAN8_DB!$A:$H,4,FALSE))</f>
      </c>
      <c r="G210" s="21">
        <f>IF(A210="","",VLOOKUP(A210,JAN8_DB!$A:$H,5,FALSE))</f>
      </c>
      <c r="H210" s="21">
        <f>IF(A210="","",VLOOKUP(A210,JAN8_DB!$A:$H,6,FALSE))</f>
      </c>
      <c r="I210" s="21">
        <f>IF(A210="","",VLOOKUP(A210,JAN8_DB!$A:$H,7,FALSE))</f>
      </c>
      <c r="J210" s="14">
        <f>IF(A210="","",IF(VLOOKUP(A210,JAN8_DB!$A:$H,8,FALSE)=0,"",VLOOKUP(A210,JAN8_DB!$A:$H,8,FALSE)))</f>
      </c>
      <c r="L210" s="3">
        <f t="shared" si="48"/>
      </c>
      <c r="M210" s="3">
        <f t="shared" si="49"/>
      </c>
      <c r="N210" s="3">
        <f t="shared" si="50"/>
      </c>
      <c r="O210" s="3">
        <f t="shared" si="51"/>
      </c>
      <c r="P210" s="3">
        <f t="shared" si="52"/>
      </c>
      <c r="Q210" s="3">
        <f t="shared" si="53"/>
      </c>
      <c r="R210" s="3">
        <f t="shared" si="54"/>
      </c>
      <c r="S210" s="3">
        <f t="shared" si="55"/>
      </c>
      <c r="T210" s="3">
        <f t="shared" si="56"/>
      </c>
      <c r="U210" s="3">
        <f t="shared" si="57"/>
      </c>
      <c r="V210" s="3">
        <f t="shared" si="58"/>
      </c>
      <c r="W210" s="10">
        <f t="shared" si="59"/>
      </c>
      <c r="X210" s="10" t="e">
        <f>VLOOKUP(RIGHT(LEFT(A210,5),1),'JAN_変換'!$C$2:$D$11,2,FALSE)</f>
        <v>#N/A</v>
      </c>
      <c r="Y210" s="10" t="e">
        <f>VLOOKUP(RIGHT(LEFT(A210,6),1),'JAN_変換'!$C$2:$D$11,2,FALSE)</f>
        <v>#N/A</v>
      </c>
      <c r="Z210" s="10" t="e">
        <f>VLOOKUP(RIGHT(LEFT(A210,7),1),'JAN_変換'!$C$2:$D$11,2,FALSE)</f>
        <v>#N/A</v>
      </c>
      <c r="AA210" s="10" t="e">
        <f>VLOOKUP(RIGHT(LEFT(A210,8),1),'JAN_変換'!$C$2:$D$11,2,FALSE)</f>
        <v>#N/A</v>
      </c>
      <c r="AC210" s="3" t="e">
        <f t="shared" si="60"/>
        <v>#N/A</v>
      </c>
      <c r="AD210" s="3" t="e">
        <f t="shared" si="61"/>
        <v>#VALUE!</v>
      </c>
    </row>
    <row r="211" spans="1:30" ht="24" customHeight="1">
      <c r="A211" s="13"/>
      <c r="B211" s="26">
        <f>IF(A211="","",AC211)</f>
      </c>
      <c r="C211" s="27">
        <f t="shared" si="62"/>
      </c>
      <c r="D211" s="22">
        <f>IF(A211="","",VLOOKUP(A211,JAN8_DB!$A:$H,2,FALSE))</f>
      </c>
      <c r="E211" s="22">
        <f>IF(A211="","",VLOOKUP(A211,JAN8_DB!$A:$H,3,FALSE))</f>
      </c>
      <c r="F211" s="21">
        <f>IF(A211="","",VLOOKUP(A211,JAN8_DB!$A:$H,4,FALSE))</f>
      </c>
      <c r="G211" s="21">
        <f>IF(A211="","",VLOOKUP(A211,JAN8_DB!$A:$H,5,FALSE))</f>
      </c>
      <c r="H211" s="21">
        <f>IF(A211="","",VLOOKUP(A211,JAN8_DB!$A:$H,6,FALSE))</f>
      </c>
      <c r="I211" s="21">
        <f>IF(A211="","",VLOOKUP(A211,JAN8_DB!$A:$H,7,FALSE))</f>
      </c>
      <c r="J211" s="14">
        <f>IF(A211="","",IF(VLOOKUP(A211,JAN8_DB!$A:$H,8,FALSE)=0,"",VLOOKUP(A211,JAN8_DB!$A:$H,8,FALSE)))</f>
      </c>
      <c r="L211" s="3">
        <f t="shared" si="48"/>
      </c>
      <c r="M211" s="3">
        <f t="shared" si="49"/>
      </c>
      <c r="N211" s="3">
        <f t="shared" si="50"/>
      </c>
      <c r="O211" s="3">
        <f t="shared" si="51"/>
      </c>
      <c r="P211" s="3">
        <f t="shared" si="52"/>
      </c>
      <c r="Q211" s="3">
        <f t="shared" si="53"/>
      </c>
      <c r="R211" s="3">
        <f t="shared" si="54"/>
      </c>
      <c r="S211" s="3">
        <f t="shared" si="55"/>
      </c>
      <c r="T211" s="3">
        <f t="shared" si="56"/>
      </c>
      <c r="U211" s="3">
        <f t="shared" si="57"/>
      </c>
      <c r="V211" s="3">
        <f t="shared" si="58"/>
      </c>
      <c r="W211" s="10">
        <f t="shared" si="59"/>
      </c>
      <c r="X211" s="10" t="e">
        <f>VLOOKUP(RIGHT(LEFT(A211,5),1),'JAN_変換'!$C$2:$D$11,2,FALSE)</f>
        <v>#N/A</v>
      </c>
      <c r="Y211" s="10" t="e">
        <f>VLOOKUP(RIGHT(LEFT(A211,6),1),'JAN_変換'!$C$2:$D$11,2,FALSE)</f>
        <v>#N/A</v>
      </c>
      <c r="Z211" s="10" t="e">
        <f>VLOOKUP(RIGHT(LEFT(A211,7),1),'JAN_変換'!$C$2:$D$11,2,FALSE)</f>
        <v>#N/A</v>
      </c>
      <c r="AA211" s="10" t="e">
        <f>VLOOKUP(RIGHT(LEFT(A211,8),1),'JAN_変換'!$C$2:$D$11,2,FALSE)</f>
        <v>#N/A</v>
      </c>
      <c r="AC211" s="3" t="e">
        <f t="shared" si="60"/>
        <v>#N/A</v>
      </c>
      <c r="AD211" s="3" t="e">
        <f t="shared" si="61"/>
        <v>#VALUE!</v>
      </c>
    </row>
    <row r="212" spans="1:30" ht="24" customHeight="1">
      <c r="A212" s="13"/>
      <c r="B212" s="26">
        <f>IF(A212="","",AC212)</f>
      </c>
      <c r="C212" s="27">
        <f t="shared" si="62"/>
      </c>
      <c r="D212" s="22">
        <f>IF(A212="","",VLOOKUP(A212,JAN8_DB!$A:$H,2,FALSE))</f>
      </c>
      <c r="E212" s="22">
        <f>IF(A212="","",VLOOKUP(A212,JAN8_DB!$A:$H,3,FALSE))</f>
      </c>
      <c r="F212" s="21">
        <f>IF(A212="","",VLOOKUP(A212,JAN8_DB!$A:$H,4,FALSE))</f>
      </c>
      <c r="G212" s="21">
        <f>IF(A212="","",VLOOKUP(A212,JAN8_DB!$A:$H,5,FALSE))</f>
      </c>
      <c r="H212" s="21">
        <f>IF(A212="","",VLOOKUP(A212,JAN8_DB!$A:$H,6,FALSE))</f>
      </c>
      <c r="I212" s="21">
        <f>IF(A212="","",VLOOKUP(A212,JAN8_DB!$A:$H,7,FALSE))</f>
      </c>
      <c r="J212" s="14">
        <f>IF(A212="","",IF(VLOOKUP(A212,JAN8_DB!$A:$H,8,FALSE)=0,"",VLOOKUP(A212,JAN8_DB!$A:$H,8,FALSE)))</f>
      </c>
      <c r="L212" s="3">
        <f t="shared" si="48"/>
      </c>
      <c r="M212" s="3">
        <f t="shared" si="49"/>
      </c>
      <c r="N212" s="3">
        <f t="shared" si="50"/>
      </c>
      <c r="O212" s="3">
        <f t="shared" si="51"/>
      </c>
      <c r="P212" s="3">
        <f t="shared" si="52"/>
      </c>
      <c r="Q212" s="3">
        <f t="shared" si="53"/>
      </c>
      <c r="R212" s="3">
        <f t="shared" si="54"/>
      </c>
      <c r="S212" s="3">
        <f t="shared" si="55"/>
      </c>
      <c r="T212" s="3">
        <f t="shared" si="56"/>
      </c>
      <c r="U212" s="3">
        <f t="shared" si="57"/>
      </c>
      <c r="V212" s="3">
        <f t="shared" si="58"/>
      </c>
      <c r="W212" s="10">
        <f t="shared" si="59"/>
      </c>
      <c r="X212" s="10" t="e">
        <f>VLOOKUP(RIGHT(LEFT(A212,5),1),'JAN_変換'!$C$2:$D$11,2,FALSE)</f>
        <v>#N/A</v>
      </c>
      <c r="Y212" s="10" t="e">
        <f>VLOOKUP(RIGHT(LEFT(A212,6),1),'JAN_変換'!$C$2:$D$11,2,FALSE)</f>
        <v>#N/A</v>
      </c>
      <c r="Z212" s="10" t="e">
        <f>VLOOKUP(RIGHT(LEFT(A212,7),1),'JAN_変換'!$C$2:$D$11,2,FALSE)</f>
        <v>#N/A</v>
      </c>
      <c r="AA212" s="10" t="e">
        <f>VLOOKUP(RIGHT(LEFT(A212,8),1),'JAN_変換'!$C$2:$D$11,2,FALSE)</f>
        <v>#N/A</v>
      </c>
      <c r="AC212" s="3" t="e">
        <f t="shared" si="60"/>
        <v>#N/A</v>
      </c>
      <c r="AD212" s="3" t="e">
        <f t="shared" si="61"/>
        <v>#VALUE!</v>
      </c>
    </row>
    <row r="213" spans="1:30" ht="24" customHeight="1">
      <c r="A213" s="13"/>
      <c r="B213" s="26">
        <f>IF(A213="","",AC213)</f>
      </c>
      <c r="C213" s="27">
        <f t="shared" si="62"/>
      </c>
      <c r="D213" s="22">
        <f>IF(A213="","",VLOOKUP(A213,JAN8_DB!$A:$H,2,FALSE))</f>
      </c>
      <c r="E213" s="22">
        <f>IF(A213="","",VLOOKUP(A213,JAN8_DB!$A:$H,3,FALSE))</f>
      </c>
      <c r="F213" s="21">
        <f>IF(A213="","",VLOOKUP(A213,JAN8_DB!$A:$H,4,FALSE))</f>
      </c>
      <c r="G213" s="21">
        <f>IF(A213="","",VLOOKUP(A213,JAN8_DB!$A:$H,5,FALSE))</f>
      </c>
      <c r="H213" s="21">
        <f>IF(A213="","",VLOOKUP(A213,JAN8_DB!$A:$H,6,FALSE))</f>
      </c>
      <c r="I213" s="21">
        <f>IF(A213="","",VLOOKUP(A213,JAN8_DB!$A:$H,7,FALSE))</f>
      </c>
      <c r="J213" s="14">
        <f>IF(A213="","",IF(VLOOKUP(A213,JAN8_DB!$A:$H,8,FALSE)=0,"",VLOOKUP(A213,JAN8_DB!$A:$H,8,FALSE)))</f>
      </c>
      <c r="L213" s="3">
        <f t="shared" si="48"/>
      </c>
      <c r="M213" s="3">
        <f t="shared" si="49"/>
      </c>
      <c r="N213" s="3">
        <f t="shared" si="50"/>
      </c>
      <c r="O213" s="3">
        <f t="shared" si="51"/>
      </c>
      <c r="P213" s="3">
        <f t="shared" si="52"/>
      </c>
      <c r="Q213" s="3">
        <f t="shared" si="53"/>
      </c>
      <c r="R213" s="3">
        <f t="shared" si="54"/>
      </c>
      <c r="S213" s="3">
        <f t="shared" si="55"/>
      </c>
      <c r="T213" s="3">
        <f t="shared" si="56"/>
      </c>
      <c r="U213" s="3">
        <f t="shared" si="57"/>
      </c>
      <c r="V213" s="3">
        <f t="shared" si="58"/>
      </c>
      <c r="W213" s="10">
        <f t="shared" si="59"/>
      </c>
      <c r="X213" s="10" t="e">
        <f>VLOOKUP(RIGHT(LEFT(A213,5),1),'JAN_変換'!$C$2:$D$11,2,FALSE)</f>
        <v>#N/A</v>
      </c>
      <c r="Y213" s="10" t="e">
        <f>VLOOKUP(RIGHT(LEFT(A213,6),1),'JAN_変換'!$C$2:$D$11,2,FALSE)</f>
        <v>#N/A</v>
      </c>
      <c r="Z213" s="10" t="e">
        <f>VLOOKUP(RIGHT(LEFT(A213,7),1),'JAN_変換'!$C$2:$D$11,2,FALSE)</f>
        <v>#N/A</v>
      </c>
      <c r="AA213" s="10" t="e">
        <f>VLOOKUP(RIGHT(LEFT(A213,8),1),'JAN_変換'!$C$2:$D$11,2,FALSE)</f>
        <v>#N/A</v>
      </c>
      <c r="AC213" s="3" t="e">
        <f t="shared" si="60"/>
        <v>#N/A</v>
      </c>
      <c r="AD213" s="3" t="e">
        <f t="shared" si="61"/>
        <v>#VALUE!</v>
      </c>
    </row>
    <row r="214" spans="1:30" ht="24" customHeight="1">
      <c r="A214" s="13"/>
      <c r="B214" s="26">
        <f>IF(A214="","",AC214)</f>
      </c>
      <c r="C214" s="27">
        <f t="shared" si="62"/>
      </c>
      <c r="D214" s="22">
        <f>IF(A214="","",VLOOKUP(A214,JAN8_DB!$A:$H,2,FALSE))</f>
      </c>
      <c r="E214" s="22">
        <f>IF(A214="","",VLOOKUP(A214,JAN8_DB!$A:$H,3,FALSE))</f>
      </c>
      <c r="F214" s="21">
        <f>IF(A214="","",VLOOKUP(A214,JAN8_DB!$A:$H,4,FALSE))</f>
      </c>
      <c r="G214" s="21">
        <f>IF(A214="","",VLOOKUP(A214,JAN8_DB!$A:$H,5,FALSE))</f>
      </c>
      <c r="H214" s="21">
        <f>IF(A214="","",VLOOKUP(A214,JAN8_DB!$A:$H,6,FALSE))</f>
      </c>
      <c r="I214" s="21">
        <f>IF(A214="","",VLOOKUP(A214,JAN8_DB!$A:$H,7,FALSE))</f>
      </c>
      <c r="J214" s="14">
        <f>IF(A214="","",IF(VLOOKUP(A214,JAN8_DB!$A:$H,8,FALSE)=0,"",VLOOKUP(A214,JAN8_DB!$A:$H,8,FALSE)))</f>
      </c>
      <c r="L214" s="3">
        <f t="shared" si="48"/>
      </c>
      <c r="M214" s="3">
        <f t="shared" si="49"/>
      </c>
      <c r="N214" s="3">
        <f t="shared" si="50"/>
      </c>
      <c r="O214" s="3">
        <f t="shared" si="51"/>
      </c>
      <c r="P214" s="3">
        <f t="shared" si="52"/>
      </c>
      <c r="Q214" s="3">
        <f t="shared" si="53"/>
      </c>
      <c r="R214" s="3">
        <f t="shared" si="54"/>
      </c>
      <c r="S214" s="3">
        <f t="shared" si="55"/>
      </c>
      <c r="T214" s="3">
        <f t="shared" si="56"/>
      </c>
      <c r="U214" s="3">
        <f t="shared" si="57"/>
      </c>
      <c r="V214" s="3">
        <f t="shared" si="58"/>
      </c>
      <c r="W214" s="10">
        <f t="shared" si="59"/>
      </c>
      <c r="X214" s="10" t="e">
        <f>VLOOKUP(RIGHT(LEFT(A214,5),1),'JAN_変換'!$C$2:$D$11,2,FALSE)</f>
        <v>#N/A</v>
      </c>
      <c r="Y214" s="10" t="e">
        <f>VLOOKUP(RIGHT(LEFT(A214,6),1),'JAN_変換'!$C$2:$D$11,2,FALSE)</f>
        <v>#N/A</v>
      </c>
      <c r="Z214" s="10" t="e">
        <f>VLOOKUP(RIGHT(LEFT(A214,7),1),'JAN_変換'!$C$2:$D$11,2,FALSE)</f>
        <v>#N/A</v>
      </c>
      <c r="AA214" s="10" t="e">
        <f>VLOOKUP(RIGHT(LEFT(A214,8),1),'JAN_変換'!$C$2:$D$11,2,FALSE)</f>
        <v>#N/A</v>
      </c>
      <c r="AC214" s="3" t="e">
        <f t="shared" si="60"/>
        <v>#N/A</v>
      </c>
      <c r="AD214" s="3" t="e">
        <f t="shared" si="61"/>
        <v>#VALUE!</v>
      </c>
    </row>
    <row r="215" spans="1:30" ht="24" customHeight="1">
      <c r="A215" s="13"/>
      <c r="B215" s="26">
        <f>IF(A215="","",AC215)</f>
      </c>
      <c r="C215" s="27">
        <f t="shared" si="62"/>
      </c>
      <c r="D215" s="22">
        <f>IF(A215="","",VLOOKUP(A215,JAN8_DB!$A:$H,2,FALSE))</f>
      </c>
      <c r="E215" s="22">
        <f>IF(A215="","",VLOOKUP(A215,JAN8_DB!$A:$H,3,FALSE))</f>
      </c>
      <c r="F215" s="21">
        <f>IF(A215="","",VLOOKUP(A215,JAN8_DB!$A:$H,4,FALSE))</f>
      </c>
      <c r="G215" s="21">
        <f>IF(A215="","",VLOOKUP(A215,JAN8_DB!$A:$H,5,FALSE))</f>
      </c>
      <c r="H215" s="21">
        <f>IF(A215="","",VLOOKUP(A215,JAN8_DB!$A:$H,6,FALSE))</f>
      </c>
      <c r="I215" s="21">
        <f>IF(A215="","",VLOOKUP(A215,JAN8_DB!$A:$H,7,FALSE))</f>
      </c>
      <c r="J215" s="14">
        <f>IF(A215="","",IF(VLOOKUP(A215,JAN8_DB!$A:$H,8,FALSE)=0,"",VLOOKUP(A215,JAN8_DB!$A:$H,8,FALSE)))</f>
      </c>
      <c r="L215" s="3">
        <f t="shared" si="48"/>
      </c>
      <c r="M215" s="3">
        <f t="shared" si="49"/>
      </c>
      <c r="N215" s="3">
        <f t="shared" si="50"/>
      </c>
      <c r="O215" s="3">
        <f t="shared" si="51"/>
      </c>
      <c r="P215" s="3">
        <f t="shared" si="52"/>
      </c>
      <c r="Q215" s="3">
        <f t="shared" si="53"/>
      </c>
      <c r="R215" s="3">
        <f t="shared" si="54"/>
      </c>
      <c r="S215" s="3">
        <f t="shared" si="55"/>
      </c>
      <c r="T215" s="3">
        <f t="shared" si="56"/>
      </c>
      <c r="U215" s="3">
        <f t="shared" si="57"/>
      </c>
      <c r="V215" s="3">
        <f t="shared" si="58"/>
      </c>
      <c r="W215" s="10">
        <f t="shared" si="59"/>
      </c>
      <c r="X215" s="10" t="e">
        <f>VLOOKUP(RIGHT(LEFT(A215,5),1),'JAN_変換'!$C$2:$D$11,2,FALSE)</f>
        <v>#N/A</v>
      </c>
      <c r="Y215" s="10" t="e">
        <f>VLOOKUP(RIGHT(LEFT(A215,6),1),'JAN_変換'!$C$2:$D$11,2,FALSE)</f>
        <v>#N/A</v>
      </c>
      <c r="Z215" s="10" t="e">
        <f>VLOOKUP(RIGHT(LEFT(A215,7),1),'JAN_変換'!$C$2:$D$11,2,FALSE)</f>
        <v>#N/A</v>
      </c>
      <c r="AA215" s="10" t="e">
        <f>VLOOKUP(RIGHT(LEFT(A215,8),1),'JAN_変換'!$C$2:$D$11,2,FALSE)</f>
        <v>#N/A</v>
      </c>
      <c r="AC215" s="3" t="e">
        <f t="shared" si="60"/>
        <v>#N/A</v>
      </c>
      <c r="AD215" s="3" t="e">
        <f t="shared" si="61"/>
        <v>#VALUE!</v>
      </c>
    </row>
    <row r="216" spans="1:30" ht="24" customHeight="1">
      <c r="A216" s="13"/>
      <c r="B216" s="26">
        <f>IF(A216="","",AC216)</f>
      </c>
      <c r="C216" s="27">
        <f t="shared" si="62"/>
      </c>
      <c r="D216" s="22">
        <f>IF(A216="","",VLOOKUP(A216,JAN8_DB!$A:$H,2,FALSE))</f>
      </c>
      <c r="E216" s="22">
        <f>IF(A216="","",VLOOKUP(A216,JAN8_DB!$A:$H,3,FALSE))</f>
      </c>
      <c r="F216" s="21">
        <f>IF(A216="","",VLOOKUP(A216,JAN8_DB!$A:$H,4,FALSE))</f>
      </c>
      <c r="G216" s="21">
        <f>IF(A216="","",VLOOKUP(A216,JAN8_DB!$A:$H,5,FALSE))</f>
      </c>
      <c r="H216" s="21">
        <f>IF(A216="","",VLOOKUP(A216,JAN8_DB!$A:$H,6,FALSE))</f>
      </c>
      <c r="I216" s="21">
        <f>IF(A216="","",VLOOKUP(A216,JAN8_DB!$A:$H,7,FALSE))</f>
      </c>
      <c r="J216" s="14">
        <f>IF(A216="","",IF(VLOOKUP(A216,JAN8_DB!$A:$H,8,FALSE)=0,"",VLOOKUP(A216,JAN8_DB!$A:$H,8,FALSE)))</f>
      </c>
      <c r="L216" s="3">
        <f t="shared" si="48"/>
      </c>
      <c r="M216" s="3">
        <f t="shared" si="49"/>
      </c>
      <c r="N216" s="3">
        <f t="shared" si="50"/>
      </c>
      <c r="O216" s="3">
        <f t="shared" si="51"/>
      </c>
      <c r="P216" s="3">
        <f t="shared" si="52"/>
      </c>
      <c r="Q216" s="3">
        <f t="shared" si="53"/>
      </c>
      <c r="R216" s="3">
        <f t="shared" si="54"/>
      </c>
      <c r="S216" s="3">
        <f t="shared" si="55"/>
      </c>
      <c r="T216" s="3">
        <f t="shared" si="56"/>
      </c>
      <c r="U216" s="3">
        <f t="shared" si="57"/>
      </c>
      <c r="V216" s="3">
        <f t="shared" si="58"/>
      </c>
      <c r="W216" s="10">
        <f t="shared" si="59"/>
      </c>
      <c r="X216" s="10" t="e">
        <f>VLOOKUP(RIGHT(LEFT(A216,5),1),'JAN_変換'!$C$2:$D$11,2,FALSE)</f>
        <v>#N/A</v>
      </c>
      <c r="Y216" s="10" t="e">
        <f>VLOOKUP(RIGHT(LEFT(A216,6),1),'JAN_変換'!$C$2:$D$11,2,FALSE)</f>
        <v>#N/A</v>
      </c>
      <c r="Z216" s="10" t="e">
        <f>VLOOKUP(RIGHT(LEFT(A216,7),1),'JAN_変換'!$C$2:$D$11,2,FALSE)</f>
        <v>#N/A</v>
      </c>
      <c r="AA216" s="10" t="e">
        <f>VLOOKUP(RIGHT(LEFT(A216,8),1),'JAN_変換'!$C$2:$D$11,2,FALSE)</f>
        <v>#N/A</v>
      </c>
      <c r="AC216" s="3" t="e">
        <f t="shared" si="60"/>
        <v>#N/A</v>
      </c>
      <c r="AD216" s="3" t="e">
        <f t="shared" si="61"/>
        <v>#VALUE!</v>
      </c>
    </row>
    <row r="217" spans="1:30" ht="24" customHeight="1">
      <c r="A217" s="13"/>
      <c r="B217" s="26">
        <f>IF(A217="","",AC217)</f>
      </c>
      <c r="C217" s="27">
        <f t="shared" si="62"/>
      </c>
      <c r="D217" s="22">
        <f>IF(A217="","",VLOOKUP(A217,JAN8_DB!$A:$H,2,FALSE))</f>
      </c>
      <c r="E217" s="22">
        <f>IF(A217="","",VLOOKUP(A217,JAN8_DB!$A:$H,3,FALSE))</f>
      </c>
      <c r="F217" s="21">
        <f>IF(A217="","",VLOOKUP(A217,JAN8_DB!$A:$H,4,FALSE))</f>
      </c>
      <c r="G217" s="21">
        <f>IF(A217="","",VLOOKUP(A217,JAN8_DB!$A:$H,5,FALSE))</f>
      </c>
      <c r="H217" s="21">
        <f>IF(A217="","",VLOOKUP(A217,JAN8_DB!$A:$H,6,FALSE))</f>
      </c>
      <c r="I217" s="21">
        <f>IF(A217="","",VLOOKUP(A217,JAN8_DB!$A:$H,7,FALSE))</f>
      </c>
      <c r="J217" s="14">
        <f>IF(A217="","",IF(VLOOKUP(A217,JAN8_DB!$A:$H,8,FALSE)=0,"",VLOOKUP(A217,JAN8_DB!$A:$H,8,FALSE)))</f>
      </c>
      <c r="L217" s="3">
        <f t="shared" si="48"/>
      </c>
      <c r="M217" s="3">
        <f t="shared" si="49"/>
      </c>
      <c r="N217" s="3">
        <f t="shared" si="50"/>
      </c>
      <c r="O217" s="3">
        <f t="shared" si="51"/>
      </c>
      <c r="P217" s="3">
        <f t="shared" si="52"/>
      </c>
      <c r="Q217" s="3">
        <f t="shared" si="53"/>
      </c>
      <c r="R217" s="3">
        <f t="shared" si="54"/>
      </c>
      <c r="S217" s="3">
        <f t="shared" si="55"/>
      </c>
      <c r="T217" s="3">
        <f t="shared" si="56"/>
      </c>
      <c r="U217" s="3">
        <f t="shared" si="57"/>
      </c>
      <c r="V217" s="3">
        <f t="shared" si="58"/>
      </c>
      <c r="W217" s="10">
        <f t="shared" si="59"/>
      </c>
      <c r="X217" s="10" t="e">
        <f>VLOOKUP(RIGHT(LEFT(A217,5),1),'JAN_変換'!$C$2:$D$11,2,FALSE)</f>
        <v>#N/A</v>
      </c>
      <c r="Y217" s="10" t="e">
        <f>VLOOKUP(RIGHT(LEFT(A217,6),1),'JAN_変換'!$C$2:$D$11,2,FALSE)</f>
        <v>#N/A</v>
      </c>
      <c r="Z217" s="10" t="e">
        <f>VLOOKUP(RIGHT(LEFT(A217,7),1),'JAN_変換'!$C$2:$D$11,2,FALSE)</f>
        <v>#N/A</v>
      </c>
      <c r="AA217" s="10" t="e">
        <f>VLOOKUP(RIGHT(LEFT(A217,8),1),'JAN_変換'!$C$2:$D$11,2,FALSE)</f>
        <v>#N/A</v>
      </c>
      <c r="AC217" s="3" t="e">
        <f t="shared" si="60"/>
        <v>#N/A</v>
      </c>
      <c r="AD217" s="3" t="e">
        <f t="shared" si="61"/>
        <v>#VALUE!</v>
      </c>
    </row>
    <row r="218" spans="1:30" ht="24" customHeight="1">
      <c r="A218" s="13"/>
      <c r="B218" s="26">
        <f>IF(A218="","",AC218)</f>
      </c>
      <c r="C218" s="27">
        <f t="shared" si="62"/>
      </c>
      <c r="D218" s="22">
        <f>IF(A218="","",VLOOKUP(A218,JAN8_DB!$A:$H,2,FALSE))</f>
      </c>
      <c r="E218" s="22">
        <f>IF(A218="","",VLOOKUP(A218,JAN8_DB!$A:$H,3,FALSE))</f>
      </c>
      <c r="F218" s="21">
        <f>IF(A218="","",VLOOKUP(A218,JAN8_DB!$A:$H,4,FALSE))</f>
      </c>
      <c r="G218" s="21">
        <f>IF(A218="","",VLOOKUP(A218,JAN8_DB!$A:$H,5,FALSE))</f>
      </c>
      <c r="H218" s="21">
        <f>IF(A218="","",VLOOKUP(A218,JAN8_DB!$A:$H,6,FALSE))</f>
      </c>
      <c r="I218" s="21">
        <f>IF(A218="","",VLOOKUP(A218,JAN8_DB!$A:$H,7,FALSE))</f>
      </c>
      <c r="J218" s="14">
        <f>IF(A218="","",IF(VLOOKUP(A218,JAN8_DB!$A:$H,8,FALSE)=0,"",VLOOKUP(A218,JAN8_DB!$A:$H,8,FALSE)))</f>
      </c>
      <c r="L218" s="3">
        <f t="shared" si="48"/>
      </c>
      <c r="M218" s="3">
        <f t="shared" si="49"/>
      </c>
      <c r="N218" s="3">
        <f t="shared" si="50"/>
      </c>
      <c r="O218" s="3">
        <f t="shared" si="51"/>
      </c>
      <c r="P218" s="3">
        <f t="shared" si="52"/>
      </c>
      <c r="Q218" s="3">
        <f t="shared" si="53"/>
      </c>
      <c r="R218" s="3">
        <f t="shared" si="54"/>
      </c>
      <c r="S218" s="3">
        <f t="shared" si="55"/>
      </c>
      <c r="T218" s="3">
        <f t="shared" si="56"/>
      </c>
      <c r="U218" s="3">
        <f t="shared" si="57"/>
      </c>
      <c r="V218" s="3">
        <f t="shared" si="58"/>
      </c>
      <c r="W218" s="10">
        <f t="shared" si="59"/>
      </c>
      <c r="X218" s="10" t="e">
        <f>VLOOKUP(RIGHT(LEFT(A218,5),1),'JAN_変換'!$C$2:$D$11,2,FALSE)</f>
        <v>#N/A</v>
      </c>
      <c r="Y218" s="10" t="e">
        <f>VLOOKUP(RIGHT(LEFT(A218,6),1),'JAN_変換'!$C$2:$D$11,2,FALSE)</f>
        <v>#N/A</v>
      </c>
      <c r="Z218" s="10" t="e">
        <f>VLOOKUP(RIGHT(LEFT(A218,7),1),'JAN_変換'!$C$2:$D$11,2,FALSE)</f>
        <v>#N/A</v>
      </c>
      <c r="AA218" s="10" t="e">
        <f>VLOOKUP(RIGHT(LEFT(A218,8),1),'JAN_変換'!$C$2:$D$11,2,FALSE)</f>
        <v>#N/A</v>
      </c>
      <c r="AC218" s="3" t="e">
        <f t="shared" si="60"/>
        <v>#N/A</v>
      </c>
      <c r="AD218" s="3" t="e">
        <f t="shared" si="61"/>
        <v>#VALUE!</v>
      </c>
    </row>
    <row r="219" spans="1:30" ht="24" customHeight="1">
      <c r="A219" s="13"/>
      <c r="B219" s="26">
        <f>IF(A219="","",AC219)</f>
      </c>
      <c r="C219" s="27">
        <f t="shared" si="62"/>
      </c>
      <c r="D219" s="22">
        <f>IF(A219="","",VLOOKUP(A219,JAN8_DB!$A:$H,2,FALSE))</f>
      </c>
      <c r="E219" s="22">
        <f>IF(A219="","",VLOOKUP(A219,JAN8_DB!$A:$H,3,FALSE))</f>
      </c>
      <c r="F219" s="21">
        <f>IF(A219="","",VLOOKUP(A219,JAN8_DB!$A:$H,4,FALSE))</f>
      </c>
      <c r="G219" s="21">
        <f>IF(A219="","",VLOOKUP(A219,JAN8_DB!$A:$H,5,FALSE))</f>
      </c>
      <c r="H219" s="21">
        <f>IF(A219="","",VLOOKUP(A219,JAN8_DB!$A:$H,6,FALSE))</f>
      </c>
      <c r="I219" s="21">
        <f>IF(A219="","",VLOOKUP(A219,JAN8_DB!$A:$H,7,FALSE))</f>
      </c>
      <c r="J219" s="14">
        <f>IF(A219="","",IF(VLOOKUP(A219,JAN8_DB!$A:$H,8,FALSE)=0,"",VLOOKUP(A219,JAN8_DB!$A:$H,8,FALSE)))</f>
      </c>
      <c r="L219" s="3">
        <f t="shared" si="48"/>
      </c>
      <c r="M219" s="3">
        <f t="shared" si="49"/>
      </c>
      <c r="N219" s="3">
        <f t="shared" si="50"/>
      </c>
      <c r="O219" s="3">
        <f t="shared" si="51"/>
      </c>
      <c r="P219" s="3">
        <f t="shared" si="52"/>
      </c>
      <c r="Q219" s="3">
        <f t="shared" si="53"/>
      </c>
      <c r="R219" s="3">
        <f t="shared" si="54"/>
      </c>
      <c r="S219" s="3">
        <f t="shared" si="55"/>
      </c>
      <c r="T219" s="3">
        <f t="shared" si="56"/>
      </c>
      <c r="U219" s="3">
        <f t="shared" si="57"/>
      </c>
      <c r="V219" s="3">
        <f t="shared" si="58"/>
      </c>
      <c r="W219" s="10">
        <f t="shared" si="59"/>
      </c>
      <c r="X219" s="10" t="e">
        <f>VLOOKUP(RIGHT(LEFT(A219,5),1),'JAN_変換'!$C$2:$D$11,2,FALSE)</f>
        <v>#N/A</v>
      </c>
      <c r="Y219" s="10" t="e">
        <f>VLOOKUP(RIGHT(LEFT(A219,6),1),'JAN_変換'!$C$2:$D$11,2,FALSE)</f>
        <v>#N/A</v>
      </c>
      <c r="Z219" s="10" t="e">
        <f>VLOOKUP(RIGHT(LEFT(A219,7),1),'JAN_変換'!$C$2:$D$11,2,FALSE)</f>
        <v>#N/A</v>
      </c>
      <c r="AA219" s="10" t="e">
        <f>VLOOKUP(RIGHT(LEFT(A219,8),1),'JAN_変換'!$C$2:$D$11,2,FALSE)</f>
        <v>#N/A</v>
      </c>
      <c r="AC219" s="3" t="e">
        <f t="shared" si="60"/>
        <v>#N/A</v>
      </c>
      <c r="AD219" s="3" t="e">
        <f t="shared" si="61"/>
        <v>#VALUE!</v>
      </c>
    </row>
    <row r="220" spans="1:30" ht="24" customHeight="1">
      <c r="A220" s="13"/>
      <c r="B220" s="26">
        <f>IF(A220="","",AC220)</f>
      </c>
      <c r="C220" s="27">
        <f t="shared" si="62"/>
      </c>
      <c r="D220" s="22">
        <f>IF(A220="","",VLOOKUP(A220,JAN8_DB!$A:$H,2,FALSE))</f>
      </c>
      <c r="E220" s="22">
        <f>IF(A220="","",VLOOKUP(A220,JAN8_DB!$A:$H,3,FALSE))</f>
      </c>
      <c r="F220" s="21">
        <f>IF(A220="","",VLOOKUP(A220,JAN8_DB!$A:$H,4,FALSE))</f>
      </c>
      <c r="G220" s="21">
        <f>IF(A220="","",VLOOKUP(A220,JAN8_DB!$A:$H,5,FALSE))</f>
      </c>
      <c r="H220" s="21">
        <f>IF(A220="","",VLOOKUP(A220,JAN8_DB!$A:$H,6,FALSE))</f>
      </c>
      <c r="I220" s="21">
        <f>IF(A220="","",VLOOKUP(A220,JAN8_DB!$A:$H,7,FALSE))</f>
      </c>
      <c r="J220" s="14">
        <f>IF(A220="","",IF(VLOOKUP(A220,JAN8_DB!$A:$H,8,FALSE)=0,"",VLOOKUP(A220,JAN8_DB!$A:$H,8,FALSE)))</f>
      </c>
      <c r="L220" s="3">
        <f t="shared" si="48"/>
      </c>
      <c r="M220" s="3">
        <f t="shared" si="49"/>
      </c>
      <c r="N220" s="3">
        <f t="shared" si="50"/>
      </c>
      <c r="O220" s="3">
        <f t="shared" si="51"/>
      </c>
      <c r="P220" s="3">
        <f t="shared" si="52"/>
      </c>
      <c r="Q220" s="3">
        <f t="shared" si="53"/>
      </c>
      <c r="R220" s="3">
        <f t="shared" si="54"/>
      </c>
      <c r="S220" s="3">
        <f t="shared" si="55"/>
      </c>
      <c r="T220" s="3">
        <f t="shared" si="56"/>
      </c>
      <c r="U220" s="3">
        <f t="shared" si="57"/>
      </c>
      <c r="V220" s="3">
        <f t="shared" si="58"/>
      </c>
      <c r="W220" s="10">
        <f t="shared" si="59"/>
      </c>
      <c r="X220" s="10" t="e">
        <f>VLOOKUP(RIGHT(LEFT(A220,5),1),'JAN_変換'!$C$2:$D$11,2,FALSE)</f>
        <v>#N/A</v>
      </c>
      <c r="Y220" s="10" t="e">
        <f>VLOOKUP(RIGHT(LEFT(A220,6),1),'JAN_変換'!$C$2:$D$11,2,FALSE)</f>
        <v>#N/A</v>
      </c>
      <c r="Z220" s="10" t="e">
        <f>VLOOKUP(RIGHT(LEFT(A220,7),1),'JAN_変換'!$C$2:$D$11,2,FALSE)</f>
        <v>#N/A</v>
      </c>
      <c r="AA220" s="10" t="e">
        <f>VLOOKUP(RIGHT(LEFT(A220,8),1),'JAN_変換'!$C$2:$D$11,2,FALSE)</f>
        <v>#N/A</v>
      </c>
      <c r="AC220" s="3" t="e">
        <f t="shared" si="60"/>
        <v>#N/A</v>
      </c>
      <c r="AD220" s="3" t="e">
        <f t="shared" si="61"/>
        <v>#VALUE!</v>
      </c>
    </row>
    <row r="221" ht="13.5">
      <c r="C221" s="29"/>
    </row>
    <row r="222" ht="13.5">
      <c r="C222" s="29"/>
    </row>
    <row r="223" ht="13.5">
      <c r="C223" s="29"/>
    </row>
    <row r="224" ht="13.5">
      <c r="C224" s="29"/>
    </row>
    <row r="225" ht="13.5">
      <c r="C225" s="29"/>
    </row>
    <row r="226" ht="13.5">
      <c r="C226" s="29"/>
    </row>
    <row r="227" ht="13.5">
      <c r="C227" s="29"/>
    </row>
    <row r="228" ht="13.5">
      <c r="C228" s="29"/>
    </row>
    <row r="229" ht="13.5">
      <c r="C229" s="29"/>
    </row>
    <row r="230" ht="13.5">
      <c r="C230" s="29"/>
    </row>
    <row r="231" ht="13.5">
      <c r="C231" s="29"/>
    </row>
    <row r="232" ht="13.5">
      <c r="C232" s="29"/>
    </row>
    <row r="233" ht="13.5">
      <c r="C233" s="29"/>
    </row>
    <row r="234" ht="13.5">
      <c r="C234" s="29"/>
    </row>
    <row r="235" ht="13.5">
      <c r="C235" s="29"/>
    </row>
    <row r="236" ht="13.5">
      <c r="C236" s="29"/>
    </row>
    <row r="237" ht="13.5">
      <c r="C237" s="29"/>
    </row>
    <row r="238" ht="13.5">
      <c r="C238" s="29"/>
    </row>
    <row r="239" ht="13.5">
      <c r="C239" s="29"/>
    </row>
    <row r="240" ht="13.5">
      <c r="C240" s="29"/>
    </row>
    <row r="241" ht="13.5">
      <c r="C241" s="29"/>
    </row>
    <row r="242" ht="13.5">
      <c r="C242" s="29"/>
    </row>
    <row r="243" ht="13.5">
      <c r="C243" s="29"/>
    </row>
    <row r="244" ht="13.5">
      <c r="C244" s="29"/>
    </row>
    <row r="245" ht="13.5">
      <c r="C245" s="29"/>
    </row>
    <row r="246" ht="13.5">
      <c r="C246" s="29"/>
    </row>
    <row r="247" ht="13.5">
      <c r="C247" s="29"/>
    </row>
    <row r="248" ht="13.5">
      <c r="C248" s="29"/>
    </row>
    <row r="249" ht="13.5">
      <c r="C249" s="29"/>
    </row>
    <row r="250" ht="13.5">
      <c r="C250" s="29"/>
    </row>
    <row r="251" ht="13.5">
      <c r="C251" s="29"/>
    </row>
    <row r="252" ht="13.5">
      <c r="C252" s="29"/>
    </row>
    <row r="253" ht="13.5">
      <c r="C253" s="29"/>
    </row>
    <row r="254" ht="13.5">
      <c r="C254" s="29"/>
    </row>
    <row r="255" ht="13.5">
      <c r="C255" s="29"/>
    </row>
    <row r="256" ht="13.5">
      <c r="C256" s="29"/>
    </row>
    <row r="257" ht="13.5">
      <c r="C257" s="29"/>
    </row>
    <row r="258" ht="13.5">
      <c r="C258" s="29"/>
    </row>
    <row r="259" ht="13.5">
      <c r="C259" s="29"/>
    </row>
    <row r="260" ht="13.5">
      <c r="C260" s="29"/>
    </row>
    <row r="261" ht="13.5">
      <c r="C261" s="29"/>
    </row>
    <row r="262" ht="13.5">
      <c r="C262" s="29"/>
    </row>
    <row r="263" ht="13.5">
      <c r="C263" s="29"/>
    </row>
    <row r="264" ht="13.5">
      <c r="C264" s="29"/>
    </row>
    <row r="265" ht="13.5">
      <c r="C265" s="29"/>
    </row>
    <row r="266" ht="13.5">
      <c r="C266" s="29"/>
    </row>
    <row r="267" ht="13.5">
      <c r="C267" s="29"/>
    </row>
    <row r="268" ht="13.5">
      <c r="C268" s="29"/>
    </row>
    <row r="269" ht="13.5">
      <c r="C269" s="29"/>
    </row>
  </sheetData>
  <sheetProtection/>
  <printOptions/>
  <pageMargins left="0.5905511811023623" right="0" top="0.3937007874015748" bottom="0.3937007874015748" header="0.31496062992125984" footer="0.1968503937007874"/>
  <pageSetup blackAndWhite="1" errors="blank" horizontalDpi="300" verticalDpi="300" orientation="portrait" paperSize="9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0" bestFit="1" customWidth="1"/>
    <col min="2" max="2" width="5.28125" style="0" bestFit="1" customWidth="1"/>
    <col min="3" max="3" width="2.421875" style="0" bestFit="1" customWidth="1"/>
    <col min="4" max="4" width="5.28125" style="0" bestFit="1" customWidth="1"/>
  </cols>
  <sheetData>
    <row r="1" spans="2:4" ht="13.5">
      <c r="B1" t="s">
        <v>19</v>
      </c>
      <c r="D1" t="s">
        <v>5</v>
      </c>
    </row>
    <row r="2" spans="1:4" ht="13.5">
      <c r="A2" s="1" t="s">
        <v>27</v>
      </c>
      <c r="B2" t="s">
        <v>16</v>
      </c>
      <c r="C2" s="1" t="s">
        <v>27</v>
      </c>
      <c r="D2" t="s">
        <v>6</v>
      </c>
    </row>
    <row r="3" spans="1:4" ht="13.5">
      <c r="A3" s="1" t="s">
        <v>28</v>
      </c>
      <c r="B3" t="s">
        <v>17</v>
      </c>
      <c r="C3" s="1" t="s">
        <v>28</v>
      </c>
      <c r="D3" t="s">
        <v>7</v>
      </c>
    </row>
    <row r="4" spans="1:4" ht="13.5">
      <c r="A4" s="1" t="s">
        <v>29</v>
      </c>
      <c r="B4" t="s">
        <v>18</v>
      </c>
      <c r="C4" s="1" t="s">
        <v>29</v>
      </c>
      <c r="D4" t="s">
        <v>8</v>
      </c>
    </row>
    <row r="5" spans="1:4" ht="13.5">
      <c r="A5" s="1" t="s">
        <v>30</v>
      </c>
      <c r="B5" t="s">
        <v>20</v>
      </c>
      <c r="C5" s="1" t="s">
        <v>30</v>
      </c>
      <c r="D5" t="s">
        <v>9</v>
      </c>
    </row>
    <row r="6" spans="1:4" ht="13.5">
      <c r="A6" s="1" t="s">
        <v>31</v>
      </c>
      <c r="B6" t="s">
        <v>21</v>
      </c>
      <c r="C6" s="1" t="s">
        <v>31</v>
      </c>
      <c r="D6" t="s">
        <v>10</v>
      </c>
    </row>
    <row r="7" spans="1:4" ht="13.5">
      <c r="A7" s="1" t="s">
        <v>32</v>
      </c>
      <c r="B7" t="s">
        <v>22</v>
      </c>
      <c r="C7" s="1" t="s">
        <v>32</v>
      </c>
      <c r="D7" t="s">
        <v>11</v>
      </c>
    </row>
    <row r="8" spans="1:4" ht="13.5">
      <c r="A8" s="1" t="s">
        <v>33</v>
      </c>
      <c r="B8" t="s">
        <v>23</v>
      </c>
      <c r="C8" s="1" t="s">
        <v>33</v>
      </c>
      <c r="D8" t="s">
        <v>12</v>
      </c>
    </row>
    <row r="9" spans="1:4" ht="13.5">
      <c r="A9" s="1" t="s">
        <v>34</v>
      </c>
      <c r="B9" t="s">
        <v>24</v>
      </c>
      <c r="C9" s="1" t="s">
        <v>34</v>
      </c>
      <c r="D9" t="s">
        <v>13</v>
      </c>
    </row>
    <row r="10" spans="1:4" ht="13.5">
      <c r="A10" s="1" t="s">
        <v>35</v>
      </c>
      <c r="B10" t="s">
        <v>25</v>
      </c>
      <c r="C10" s="1" t="s">
        <v>35</v>
      </c>
      <c r="D10" t="s">
        <v>14</v>
      </c>
    </row>
    <row r="11" spans="1:4" ht="13.5">
      <c r="A11" s="1" t="s">
        <v>36</v>
      </c>
      <c r="B11" t="s">
        <v>26</v>
      </c>
      <c r="C11" s="1" t="s">
        <v>36</v>
      </c>
      <c r="D11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5.57421875" style="2" bestFit="1" customWidth="1"/>
    <col min="4" max="4" width="14.421875" style="0" bestFit="1" customWidth="1"/>
  </cols>
  <sheetData>
    <row r="1" spans="1:8" ht="13.5">
      <c r="A1" s="2" t="s">
        <v>38</v>
      </c>
      <c r="B1" t="s">
        <v>1</v>
      </c>
      <c r="C1" t="s">
        <v>47</v>
      </c>
      <c r="D1" t="s">
        <v>2</v>
      </c>
      <c r="E1" t="s">
        <v>4</v>
      </c>
      <c r="F1" t="s">
        <v>45</v>
      </c>
      <c r="G1" t="s">
        <v>46</v>
      </c>
      <c r="H1" t="s">
        <v>39</v>
      </c>
    </row>
    <row r="2" spans="1:8" ht="13.5">
      <c r="A2" s="2">
        <v>12345670</v>
      </c>
      <c r="B2" t="s">
        <v>40</v>
      </c>
      <c r="C2" t="s">
        <v>48</v>
      </c>
      <c r="D2" t="s">
        <v>41</v>
      </c>
      <c r="E2">
        <v>150</v>
      </c>
      <c r="F2">
        <v>98</v>
      </c>
      <c r="G2">
        <v>60</v>
      </c>
      <c r="H2" t="s">
        <v>49</v>
      </c>
    </row>
    <row r="3" spans="1:7" ht="13.5">
      <c r="A3" s="2">
        <v>49123456</v>
      </c>
      <c r="B3" t="s">
        <v>40</v>
      </c>
      <c r="C3" t="s">
        <v>48</v>
      </c>
      <c r="D3" t="s">
        <v>42</v>
      </c>
      <c r="E3">
        <v>150</v>
      </c>
      <c r="F3">
        <v>98</v>
      </c>
      <c r="G3">
        <v>50</v>
      </c>
    </row>
    <row r="4" spans="1:8" ht="13.5">
      <c r="A4" s="2">
        <v>23456789</v>
      </c>
      <c r="B4" t="s">
        <v>40</v>
      </c>
      <c r="C4" t="s">
        <v>48</v>
      </c>
      <c r="D4" t="s">
        <v>43</v>
      </c>
      <c r="E4">
        <v>200</v>
      </c>
      <c r="F4">
        <v>168</v>
      </c>
      <c r="G4">
        <v>100</v>
      </c>
      <c r="H4" t="s">
        <v>50</v>
      </c>
    </row>
    <row r="5" spans="1:7" ht="13.5">
      <c r="A5" s="2">
        <v>23456785</v>
      </c>
      <c r="B5" t="s">
        <v>40</v>
      </c>
      <c r="C5" t="s">
        <v>48</v>
      </c>
      <c r="D5" t="s">
        <v>44</v>
      </c>
      <c r="E5">
        <v>200</v>
      </c>
      <c r="F5">
        <v>168</v>
      </c>
      <c r="G5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5.57421875" style="2" bestFit="1" customWidth="1"/>
    <col min="4" max="4" width="14.421875" style="0" bestFit="1" customWidth="1"/>
  </cols>
  <sheetData>
    <row r="1" spans="1:8" ht="13.5">
      <c r="A1" s="2" t="s">
        <v>38</v>
      </c>
      <c r="B1" t="s">
        <v>1</v>
      </c>
      <c r="C1" t="s">
        <v>47</v>
      </c>
      <c r="D1" t="s">
        <v>2</v>
      </c>
      <c r="E1" t="s">
        <v>4</v>
      </c>
      <c r="F1" t="s">
        <v>45</v>
      </c>
      <c r="G1" t="s">
        <v>46</v>
      </c>
      <c r="H1" t="s">
        <v>39</v>
      </c>
    </row>
    <row r="2" spans="1:8" ht="13.5">
      <c r="A2" s="2">
        <v>4912345123459</v>
      </c>
      <c r="B2" t="s">
        <v>40</v>
      </c>
      <c r="C2" t="s">
        <v>48</v>
      </c>
      <c r="D2" t="s">
        <v>41</v>
      </c>
      <c r="E2">
        <v>150</v>
      </c>
      <c r="F2">
        <v>98</v>
      </c>
      <c r="G2">
        <v>60</v>
      </c>
      <c r="H2" t="s">
        <v>49</v>
      </c>
    </row>
    <row r="3" spans="1:7" ht="13.5">
      <c r="A3" s="2">
        <v>4912345123457</v>
      </c>
      <c r="B3" t="s">
        <v>40</v>
      </c>
      <c r="C3" t="s">
        <v>48</v>
      </c>
      <c r="D3" t="s">
        <v>42</v>
      </c>
      <c r="E3">
        <v>150</v>
      </c>
      <c r="F3">
        <v>98</v>
      </c>
      <c r="G3">
        <v>50</v>
      </c>
    </row>
    <row r="4" spans="1:8" ht="13.5">
      <c r="A4" s="2">
        <v>4912345123459</v>
      </c>
      <c r="B4" t="s">
        <v>40</v>
      </c>
      <c r="C4" t="s">
        <v>48</v>
      </c>
      <c r="D4" t="s">
        <v>43</v>
      </c>
      <c r="E4">
        <v>200</v>
      </c>
      <c r="F4">
        <v>168</v>
      </c>
      <c r="G4">
        <v>100</v>
      </c>
      <c r="H4" t="s">
        <v>50</v>
      </c>
    </row>
    <row r="5" spans="1:7" ht="13.5">
      <c r="A5" s="2">
        <v>4912345123459</v>
      </c>
      <c r="B5" t="s">
        <v>40</v>
      </c>
      <c r="C5" t="s">
        <v>48</v>
      </c>
      <c r="D5" t="s">
        <v>44</v>
      </c>
      <c r="E5">
        <v>200</v>
      </c>
      <c r="F5">
        <v>168</v>
      </c>
      <c r="G5">
        <v>80</v>
      </c>
    </row>
    <row r="6" spans="1:8" ht="13.5">
      <c r="A6" s="2">
        <v>4912346123458</v>
      </c>
      <c r="B6" t="s">
        <v>57</v>
      </c>
      <c r="C6" t="s">
        <v>58</v>
      </c>
      <c r="D6" t="s">
        <v>59</v>
      </c>
      <c r="E6">
        <v>200</v>
      </c>
      <c r="F6">
        <v>148</v>
      </c>
      <c r="G6">
        <v>80</v>
      </c>
      <c r="H6" t="s">
        <v>49</v>
      </c>
    </row>
    <row r="7" spans="1:7" ht="13.5">
      <c r="A7" s="2">
        <v>4912346123458</v>
      </c>
      <c r="B7" t="s">
        <v>57</v>
      </c>
      <c r="C7" t="s">
        <v>58</v>
      </c>
      <c r="D7" t="s">
        <v>60</v>
      </c>
      <c r="E7">
        <v>100</v>
      </c>
      <c r="F7">
        <v>88</v>
      </c>
      <c r="G7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2014-01-16T20:58:51Z</dcterms:modified>
  <cp:category/>
  <cp:version/>
  <cp:contentType/>
  <cp:contentStatus/>
</cp:coreProperties>
</file>